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ento_sešit" defaultThemeVersion="124226"/>
  <bookViews>
    <workbookView xWindow="-15" yWindow="2445" windowWidth="18810" windowHeight="6435" tabRatio="819" activeTab="1"/>
  </bookViews>
  <sheets>
    <sheet name="obsah" sheetId="19" r:id="rId1"/>
    <sheet name="seskup.Kč" sheetId="1" r:id="rId2"/>
    <sheet name="seskup.USD" sheetId="24" r:id="rId3"/>
    <sheet name="seskup.EUR" sheetId="23" r:id="rId4"/>
    <sheet name="měs_načít" sheetId="15" r:id="rId5"/>
    <sheet name="měs_jed" sheetId="16" r:id="rId6"/>
    <sheet name="země" sheetId="2" r:id="rId7"/>
    <sheet name="zeme_prioritni" sheetId="55" r:id="rId8"/>
    <sheet name="zboží" sheetId="3" r:id="rId9"/>
    <sheet name="měs_index_v" sheetId="4" r:id="rId10"/>
    <sheet name="měs_index_d" sheetId="5" r:id="rId11"/>
    <sheet name="měs_index_v_USD" sheetId="6" r:id="rId12"/>
    <sheet name="měs_index_d_USD" sheetId="7" r:id="rId13"/>
    <sheet name="měs_index_v_EUR" sheetId="18" r:id="rId14"/>
    <sheet name="měs_index_d_EUR" sheetId="17" r:id="rId15"/>
    <sheet name="měs_obrat" sheetId="20" r:id="rId16"/>
    <sheet name="měs_obrat_USD" sheetId="21" r:id="rId17"/>
    <sheet name="měs_obrat_EUR" sheetId="22" r:id="rId18"/>
    <sheet name="vysvetlivky" sheetId="52" r:id="rId19"/>
    <sheet name="seskupeni" sheetId="40" r:id="rId20"/>
    <sheet name="kurzy" sheetId="54" r:id="rId21"/>
  </sheets>
  <definedNames>
    <definedName name="_KG3" localSheetId="7">#REF!</definedName>
    <definedName name="_KG3">#REF!</definedName>
    <definedName name="_xlnm.Database" localSheetId="7">#REF!</definedName>
    <definedName name="_xlnm.Database">#REF!</definedName>
    <definedName name="_xlnm.Print_Titles" localSheetId="15">měs_obrat!$6:$7</definedName>
    <definedName name="_xlnm.Print_Titles" localSheetId="17">měs_obrat_EUR!$6:$7</definedName>
    <definedName name="_xlnm.Print_Titles" localSheetId="16">měs_obrat_USD!$6:$7</definedName>
    <definedName name="_xlnm.Print_Area" localSheetId="10">měs_index_d!$A$2:$Q$40</definedName>
    <definedName name="_xlnm.Print_Area" localSheetId="14">měs_index_d_EUR!$A$2:$P$40</definedName>
    <definedName name="_xlnm.Print_Area" localSheetId="12">měs_index_d_USD!$A$2:$P$40</definedName>
    <definedName name="_xlnm.Print_Area" localSheetId="9">měs_index_v!$A$2:$P$40</definedName>
    <definedName name="_xlnm.Print_Area" localSheetId="13">měs_index_v_EUR!$A$2:$P$40</definedName>
    <definedName name="_xlnm.Print_Area" localSheetId="11">měs_index_v_USD!$A$2:$Q$40</definedName>
    <definedName name="_xlnm.Print_Area" localSheetId="5">měs_jed!$A$2:$K$64</definedName>
    <definedName name="_xlnm.Print_Area" localSheetId="4">měs_načít!$A$2:$K$55</definedName>
    <definedName name="_xlnm.Print_Area" localSheetId="15">měs_obrat!$A$2:$O$66</definedName>
    <definedName name="_xlnm.Print_Area" localSheetId="17">měs_obrat_EUR!$A$2:$O$66</definedName>
    <definedName name="_xlnm.Print_Area" localSheetId="16">měs_obrat_USD!$A$2:$O$66</definedName>
    <definedName name="_xlnm.Print_Area" localSheetId="3">seskup.EUR!$A$2:$R$32</definedName>
    <definedName name="_xlnm.Print_Area" localSheetId="1">seskup.Kč!$A$2:$S$35</definedName>
    <definedName name="_xlnm.Print_Area" localSheetId="2">seskup.USD!$A$2:$R$32</definedName>
    <definedName name="_xlnm.Print_Area" localSheetId="8">zboží!$A$2:$M$28</definedName>
    <definedName name="_xlnm.Print_Area" localSheetId="6">země!$A$2:$R$38</definedName>
  </definedNames>
  <calcPr calcId="125725"/>
</workbook>
</file>

<file path=xl/calcChain.xml><?xml version="1.0" encoding="utf-8"?>
<calcChain xmlns="http://schemas.openxmlformats.org/spreadsheetml/2006/main">
  <c r="I54" i="55"/>
  <c r="I55" s="1"/>
  <c r="H54"/>
  <c r="H55" s="1"/>
  <c r="F54"/>
  <c r="F55" s="1"/>
  <c r="E54"/>
  <c r="K54" s="1"/>
  <c r="C54"/>
  <c r="L53"/>
  <c r="K53"/>
  <c r="J53"/>
  <c r="G53"/>
  <c r="C53"/>
  <c r="B53"/>
  <c r="D53" s="1"/>
  <c r="L52"/>
  <c r="K52"/>
  <c r="J52"/>
  <c r="G52"/>
  <c r="C52"/>
  <c r="D52" s="1"/>
  <c r="B52"/>
  <c r="L51"/>
  <c r="K51"/>
  <c r="J51"/>
  <c r="G51"/>
  <c r="C51"/>
  <c r="B51"/>
  <c r="D51" s="1"/>
  <c r="L50"/>
  <c r="K50"/>
  <c r="J50"/>
  <c r="G50"/>
  <c r="C50"/>
  <c r="D50" s="1"/>
  <c r="B50"/>
  <c r="L49"/>
  <c r="K49"/>
  <c r="J49"/>
  <c r="G49"/>
  <c r="C49"/>
  <c r="B49"/>
  <c r="D49" s="1"/>
  <c r="L48"/>
  <c r="K48"/>
  <c r="J48"/>
  <c r="G48"/>
  <c r="C48"/>
  <c r="D48" s="1"/>
  <c r="B48"/>
  <c r="L47"/>
  <c r="K47"/>
  <c r="J47"/>
  <c r="G47"/>
  <c r="C47"/>
  <c r="B47"/>
  <c r="D47" s="1"/>
  <c r="L46"/>
  <c r="K46"/>
  <c r="J46"/>
  <c r="G46"/>
  <c r="C46"/>
  <c r="D46" s="1"/>
  <c r="B46"/>
  <c r="L45"/>
  <c r="K45"/>
  <c r="J45"/>
  <c r="G45"/>
  <c r="C45"/>
  <c r="B45"/>
  <c r="D45" s="1"/>
  <c r="L44"/>
  <c r="K44"/>
  <c r="J44"/>
  <c r="G44"/>
  <c r="C44"/>
  <c r="D44" s="1"/>
  <c r="B44"/>
  <c r="L43"/>
  <c r="K43"/>
  <c r="J43"/>
  <c r="G43"/>
  <c r="C43"/>
  <c r="B43"/>
  <c r="D43" s="1"/>
  <c r="L42"/>
  <c r="K42"/>
  <c r="J42"/>
  <c r="G42"/>
  <c r="C42"/>
  <c r="D42" s="1"/>
  <c r="B42"/>
  <c r="L41"/>
  <c r="K41"/>
  <c r="J41"/>
  <c r="G41"/>
  <c r="C41"/>
  <c r="B41"/>
  <c r="D41" s="1"/>
  <c r="L40"/>
  <c r="K40"/>
  <c r="J40"/>
  <c r="G40"/>
  <c r="C40"/>
  <c r="D40" s="1"/>
  <c r="B40"/>
  <c r="L39"/>
  <c r="K39"/>
  <c r="J39"/>
  <c r="G39"/>
  <c r="C39"/>
  <c r="B39"/>
  <c r="D39" s="1"/>
  <c r="L38"/>
  <c r="K38"/>
  <c r="J38"/>
  <c r="G38"/>
  <c r="C38"/>
  <c r="D38" s="1"/>
  <c r="B38"/>
  <c r="L37"/>
  <c r="K37"/>
  <c r="J37"/>
  <c r="G37"/>
  <c r="C37"/>
  <c r="B37"/>
  <c r="D37" s="1"/>
  <c r="L36"/>
  <c r="K36"/>
  <c r="J36"/>
  <c r="G36"/>
  <c r="C36"/>
  <c r="D36" s="1"/>
  <c r="B36"/>
  <c r="L35"/>
  <c r="K35"/>
  <c r="J35"/>
  <c r="G35"/>
  <c r="C35"/>
  <c r="B35"/>
  <c r="D35" s="1"/>
  <c r="L34"/>
  <c r="K34"/>
  <c r="J34"/>
  <c r="G34"/>
  <c r="C34"/>
  <c r="D34" s="1"/>
  <c r="B34"/>
  <c r="L33"/>
  <c r="K33"/>
  <c r="J33"/>
  <c r="G33"/>
  <c r="C33"/>
  <c r="B33"/>
  <c r="D33" s="1"/>
  <c r="L32"/>
  <c r="K32"/>
  <c r="J32"/>
  <c r="G32"/>
  <c r="C32"/>
  <c r="D32" s="1"/>
  <c r="B32"/>
  <c r="L31"/>
  <c r="K31"/>
  <c r="J31"/>
  <c r="G31"/>
  <c r="C31"/>
  <c r="B31"/>
  <c r="D31" s="1"/>
  <c r="L30"/>
  <c r="K30"/>
  <c r="J30"/>
  <c r="G30"/>
  <c r="C30"/>
  <c r="D30" s="1"/>
  <c r="B30"/>
  <c r="L29"/>
  <c r="K29"/>
  <c r="J29"/>
  <c r="G29"/>
  <c r="C29"/>
  <c r="B29"/>
  <c r="D29" s="1"/>
  <c r="I19"/>
  <c r="I20" s="1"/>
  <c r="J20" s="1"/>
  <c r="H19"/>
  <c r="H20" s="1"/>
  <c r="F19"/>
  <c r="L19" s="1"/>
  <c r="E19"/>
  <c r="E20" s="1"/>
  <c r="C19"/>
  <c r="D19" s="1"/>
  <c r="B19"/>
  <c r="L18"/>
  <c r="K18"/>
  <c r="J18"/>
  <c r="G18"/>
  <c r="C18"/>
  <c r="D18" s="1"/>
  <c r="B18"/>
  <c r="L17"/>
  <c r="K17"/>
  <c r="J17"/>
  <c r="G17"/>
  <c r="C17"/>
  <c r="D17" s="1"/>
  <c r="B17"/>
  <c r="L16"/>
  <c r="K16"/>
  <c r="J16"/>
  <c r="G16"/>
  <c r="C16"/>
  <c r="D16" s="1"/>
  <c r="B16"/>
  <c r="L15"/>
  <c r="K15"/>
  <c r="J15"/>
  <c r="G15"/>
  <c r="C15"/>
  <c r="D15" s="1"/>
  <c r="B15"/>
  <c r="L14"/>
  <c r="K14"/>
  <c r="J14"/>
  <c r="G14"/>
  <c r="C14"/>
  <c r="D14" s="1"/>
  <c r="B14"/>
  <c r="L13"/>
  <c r="K13"/>
  <c r="J13"/>
  <c r="G13"/>
  <c r="C13"/>
  <c r="D13" s="1"/>
  <c r="B13"/>
  <c r="L12"/>
  <c r="K12"/>
  <c r="J12"/>
  <c r="G12"/>
  <c r="C12"/>
  <c r="D12" s="1"/>
  <c r="B12"/>
  <c r="L11"/>
  <c r="K11"/>
  <c r="J11"/>
  <c r="G11"/>
  <c r="C11"/>
  <c r="D11" s="1"/>
  <c r="B11"/>
  <c r="L10"/>
  <c r="K10"/>
  <c r="J10"/>
  <c r="G10"/>
  <c r="C10"/>
  <c r="D10" s="1"/>
  <c r="B10"/>
  <c r="L9"/>
  <c r="K9"/>
  <c r="J9"/>
  <c r="G9"/>
  <c r="C9"/>
  <c r="D9" s="1"/>
  <c r="B9"/>
  <c r="L8"/>
  <c r="K8"/>
  <c r="J8"/>
  <c r="G8"/>
  <c r="C8"/>
  <c r="D8" s="1"/>
  <c r="B8"/>
  <c r="L7"/>
  <c r="K7"/>
  <c r="J7"/>
  <c r="G7"/>
  <c r="D7"/>
  <c r="C7"/>
  <c r="B7"/>
  <c r="K20" l="1"/>
  <c r="B20"/>
  <c r="L55"/>
  <c r="C55"/>
  <c r="J55"/>
  <c r="G19"/>
  <c r="K19"/>
  <c r="F20"/>
  <c r="B54"/>
  <c r="D54" s="1"/>
  <c r="J54"/>
  <c r="L54"/>
  <c r="E55"/>
  <c r="J19"/>
  <c r="G54"/>
  <c r="G20" l="1"/>
  <c r="C20"/>
  <c r="D20" s="1"/>
  <c r="L20"/>
  <c r="D55"/>
  <c r="B55"/>
  <c r="K55"/>
  <c r="G55"/>
  <c r="O14" i="23" l="1"/>
  <c r="J14"/>
  <c r="O14" i="24"/>
  <c r="P37" i="5" l="1"/>
  <c r="P37" i="6"/>
  <c r="P37" i="7"/>
  <c r="P37" i="18"/>
  <c r="P37" i="17"/>
  <c r="P37" i="4"/>
  <c r="P34" i="5"/>
  <c r="P34" i="6"/>
  <c r="P34" i="7"/>
  <c r="P34" i="18"/>
  <c r="P34" i="17"/>
  <c r="P34" i="4"/>
  <c r="P31" i="5"/>
  <c r="P31" i="6"/>
  <c r="P31" i="7"/>
  <c r="P31" i="18"/>
  <c r="P31" i="17"/>
  <c r="P31" i="4"/>
  <c r="P28" i="5"/>
  <c r="P28" i="6"/>
  <c r="P28" i="7"/>
  <c r="P28" i="18"/>
  <c r="P28" i="17"/>
  <c r="P28" i="4"/>
  <c r="P25" i="5"/>
  <c r="P25" i="6"/>
  <c r="P25" i="7"/>
  <c r="P25" i="18"/>
  <c r="P25" i="17"/>
  <c r="P25" i="4"/>
  <c r="P22" i="5"/>
  <c r="P22" i="6"/>
  <c r="P22" i="7"/>
  <c r="P22" i="18"/>
  <c r="P22" i="17"/>
  <c r="P22" i="4"/>
  <c r="P16" i="5"/>
  <c r="P16" i="6"/>
  <c r="P16" i="7"/>
  <c r="P16" i="18"/>
  <c r="P16" i="17"/>
  <c r="P16" i="4"/>
  <c r="P13" i="5"/>
  <c r="P13" i="6"/>
  <c r="P13" i="7"/>
  <c r="P13" i="18"/>
  <c r="P13" i="17"/>
  <c r="P13" i="4"/>
  <c r="P10" i="5"/>
  <c r="P10" i="6"/>
  <c r="P10" i="7"/>
  <c r="P10" i="18"/>
  <c r="P10" i="17"/>
  <c r="P10" i="4"/>
  <c r="P7" i="5"/>
  <c r="P7" i="6"/>
  <c r="P7" i="7"/>
  <c r="P7" i="18"/>
  <c r="P7" i="17"/>
  <c r="P7" i="4"/>
  <c r="O7" i="5"/>
  <c r="O7" i="6"/>
  <c r="O7" i="7"/>
  <c r="O7" i="18"/>
  <c r="O7" i="17"/>
  <c r="O7" i="4"/>
  <c r="C38" i="7" l="1"/>
  <c r="P6" i="5" l="1"/>
  <c r="P6" i="6"/>
  <c r="P6" i="7"/>
  <c r="P6" i="18"/>
  <c r="P6" i="17"/>
  <c r="P6" i="4"/>
  <c r="P8" i="17" l="1"/>
  <c r="P8" i="18"/>
  <c r="P8" i="7"/>
  <c r="P8" i="6"/>
  <c r="P8" i="5"/>
  <c r="P8" i="4"/>
  <c r="C8" i="18" l="1"/>
  <c r="C11"/>
  <c r="C8" i="4"/>
  <c r="C11"/>
  <c r="P9" l="1"/>
  <c r="C35" l="1"/>
  <c r="P36" i="17" l="1"/>
  <c r="P33"/>
  <c r="P35" s="1"/>
  <c r="P30"/>
  <c r="P27"/>
  <c r="P29" s="1"/>
  <c r="P24"/>
  <c r="P21"/>
  <c r="P15"/>
  <c r="P12"/>
  <c r="P9"/>
  <c r="P36" i="18"/>
  <c r="P33"/>
  <c r="P30"/>
  <c r="P32" s="1"/>
  <c r="P27"/>
  <c r="P29" s="1"/>
  <c r="P24"/>
  <c r="P21"/>
  <c r="P15"/>
  <c r="P12"/>
  <c r="P9"/>
  <c r="P36" i="7"/>
  <c r="P33"/>
  <c r="P30"/>
  <c r="P32" s="1"/>
  <c r="P27"/>
  <c r="P24"/>
  <c r="P26" s="1"/>
  <c r="P21"/>
  <c r="P23" s="1"/>
  <c r="P15"/>
  <c r="P12"/>
  <c r="P9"/>
  <c r="P36" i="6"/>
  <c r="P33"/>
  <c r="P35" s="1"/>
  <c r="P30"/>
  <c r="P27"/>
  <c r="P24"/>
  <c r="P21"/>
  <c r="P15"/>
  <c r="P12"/>
  <c r="P9"/>
  <c r="P36" i="5"/>
  <c r="P38" s="1"/>
  <c r="P33"/>
  <c r="P30"/>
  <c r="P27"/>
  <c r="P29" s="1"/>
  <c r="P24"/>
  <c r="P21"/>
  <c r="P15"/>
  <c r="P12"/>
  <c r="P9"/>
  <c r="P36" i="4"/>
  <c r="P33"/>
  <c r="P30"/>
  <c r="P27"/>
  <c r="P24"/>
  <c r="P21"/>
  <c r="P15"/>
  <c r="P17" s="1"/>
  <c r="P12"/>
  <c r="P14" s="1"/>
  <c r="I8" i="1"/>
  <c r="I8" i="23"/>
  <c r="I8" i="24"/>
  <c r="O25" i="4"/>
  <c r="C8" i="5"/>
  <c r="D8"/>
  <c r="E8"/>
  <c r="O10"/>
  <c r="C11"/>
  <c r="D11"/>
  <c r="E11"/>
  <c r="O13"/>
  <c r="C14"/>
  <c r="D14"/>
  <c r="E14"/>
  <c r="O16"/>
  <c r="C17"/>
  <c r="D17"/>
  <c r="E17"/>
  <c r="C18"/>
  <c r="D18"/>
  <c r="D31" i="20" s="1"/>
  <c r="E18" i="5"/>
  <c r="C19"/>
  <c r="D19"/>
  <c r="D20" s="1"/>
  <c r="E19"/>
  <c r="F19"/>
  <c r="G19"/>
  <c r="H19"/>
  <c r="I19"/>
  <c r="J19"/>
  <c r="K19"/>
  <c r="L19"/>
  <c r="M19"/>
  <c r="N19"/>
  <c r="O22"/>
  <c r="C23"/>
  <c r="D23"/>
  <c r="E23"/>
  <c r="O25"/>
  <c r="C26"/>
  <c r="D26"/>
  <c r="E26"/>
  <c r="O28"/>
  <c r="C29"/>
  <c r="D29"/>
  <c r="E29"/>
  <c r="O31"/>
  <c r="C32"/>
  <c r="D32"/>
  <c r="E32"/>
  <c r="O34"/>
  <c r="C35"/>
  <c r="D35"/>
  <c r="E35"/>
  <c r="O37"/>
  <c r="C38"/>
  <c r="D38"/>
  <c r="E38"/>
  <c r="C8" i="17"/>
  <c r="D8"/>
  <c r="E8"/>
  <c r="O10"/>
  <c r="C11"/>
  <c r="D11"/>
  <c r="E11"/>
  <c r="P11"/>
  <c r="O13"/>
  <c r="C14"/>
  <c r="D14"/>
  <c r="E14"/>
  <c r="P14"/>
  <c r="O16"/>
  <c r="C17"/>
  <c r="D17"/>
  <c r="E17"/>
  <c r="P17"/>
  <c r="C18"/>
  <c r="D18"/>
  <c r="D31" i="22" s="1"/>
  <c r="E18" i="17"/>
  <c r="C19"/>
  <c r="D19"/>
  <c r="E19"/>
  <c r="F19"/>
  <c r="G19"/>
  <c r="H19"/>
  <c r="I19"/>
  <c r="J19"/>
  <c r="K19"/>
  <c r="L19"/>
  <c r="M19"/>
  <c r="N19"/>
  <c r="O19"/>
  <c r="D20"/>
  <c r="O22"/>
  <c r="C23"/>
  <c r="D23"/>
  <c r="E23"/>
  <c r="P23"/>
  <c r="O25"/>
  <c r="C26"/>
  <c r="D26"/>
  <c r="E26"/>
  <c r="P26"/>
  <c r="O28"/>
  <c r="C29"/>
  <c r="D29"/>
  <c r="E29"/>
  <c r="O31"/>
  <c r="C32"/>
  <c r="D32"/>
  <c r="E32"/>
  <c r="O34"/>
  <c r="C35"/>
  <c r="D35"/>
  <c r="E35"/>
  <c r="O37"/>
  <c r="C38"/>
  <c r="D38"/>
  <c r="E38"/>
  <c r="P38"/>
  <c r="C8" i="7"/>
  <c r="D8"/>
  <c r="E8"/>
  <c r="O10"/>
  <c r="C11"/>
  <c r="D11"/>
  <c r="E11"/>
  <c r="P11"/>
  <c r="O13"/>
  <c r="C14"/>
  <c r="D14"/>
  <c r="E14"/>
  <c r="O16"/>
  <c r="C17"/>
  <c r="D17"/>
  <c r="E17"/>
  <c r="P17"/>
  <c r="C18"/>
  <c r="D18"/>
  <c r="E18"/>
  <c r="C19"/>
  <c r="D19"/>
  <c r="E19"/>
  <c r="F19"/>
  <c r="G19"/>
  <c r="H19"/>
  <c r="I19"/>
  <c r="J19"/>
  <c r="K19"/>
  <c r="L19"/>
  <c r="M19"/>
  <c r="N19"/>
  <c r="O22"/>
  <c r="C23"/>
  <c r="D23"/>
  <c r="E23"/>
  <c r="O25"/>
  <c r="C26"/>
  <c r="D26"/>
  <c r="E26"/>
  <c r="O28"/>
  <c r="C29"/>
  <c r="D29"/>
  <c r="E29"/>
  <c r="P29"/>
  <c r="O31"/>
  <c r="C32"/>
  <c r="D32"/>
  <c r="E32"/>
  <c r="O34"/>
  <c r="C35"/>
  <c r="D35"/>
  <c r="E35"/>
  <c r="P35"/>
  <c r="O37"/>
  <c r="D38"/>
  <c r="E38"/>
  <c r="D8" i="4"/>
  <c r="E8"/>
  <c r="O10"/>
  <c r="D11"/>
  <c r="E11"/>
  <c r="O13"/>
  <c r="C14"/>
  <c r="D14"/>
  <c r="E14"/>
  <c r="O16"/>
  <c r="C17"/>
  <c r="D17"/>
  <c r="E17"/>
  <c r="C18"/>
  <c r="C30" i="20" s="1"/>
  <c r="D18" i="4"/>
  <c r="E18"/>
  <c r="E30" i="20" s="1"/>
  <c r="C19" i="4"/>
  <c r="D19"/>
  <c r="E19"/>
  <c r="E20" s="1"/>
  <c r="F19"/>
  <c r="G19"/>
  <c r="H19"/>
  <c r="I19"/>
  <c r="J19"/>
  <c r="K19"/>
  <c r="L19"/>
  <c r="M19"/>
  <c r="N19"/>
  <c r="C20"/>
  <c r="O22"/>
  <c r="C23"/>
  <c r="D23"/>
  <c r="E23"/>
  <c r="C26"/>
  <c r="D26"/>
  <c r="E26"/>
  <c r="O28"/>
  <c r="C29"/>
  <c r="D29"/>
  <c r="E29"/>
  <c r="P29"/>
  <c r="O31"/>
  <c r="C32"/>
  <c r="D32"/>
  <c r="E32"/>
  <c r="P32"/>
  <c r="O34"/>
  <c r="D35"/>
  <c r="E35"/>
  <c r="P35"/>
  <c r="O37"/>
  <c r="C38"/>
  <c r="D38"/>
  <c r="E38"/>
  <c r="D8" i="18"/>
  <c r="E8"/>
  <c r="O10"/>
  <c r="D11"/>
  <c r="E11"/>
  <c r="O13"/>
  <c r="C14"/>
  <c r="D14"/>
  <c r="E14"/>
  <c r="P14"/>
  <c r="O16"/>
  <c r="C17"/>
  <c r="D17"/>
  <c r="E17"/>
  <c r="P17"/>
  <c r="C18"/>
  <c r="D18"/>
  <c r="E18"/>
  <c r="E30" i="22" s="1"/>
  <c r="C19" i="18"/>
  <c r="D19"/>
  <c r="E19"/>
  <c r="F19"/>
  <c r="G19"/>
  <c r="H19"/>
  <c r="I19"/>
  <c r="J19"/>
  <c r="K19"/>
  <c r="L19"/>
  <c r="M19"/>
  <c r="N19"/>
  <c r="E20"/>
  <c r="O22"/>
  <c r="C23"/>
  <c r="D23"/>
  <c r="E23"/>
  <c r="P23"/>
  <c r="O25"/>
  <c r="C26"/>
  <c r="D26"/>
  <c r="E26"/>
  <c r="P26"/>
  <c r="O28"/>
  <c r="C29"/>
  <c r="D29"/>
  <c r="E29"/>
  <c r="O31"/>
  <c r="C32"/>
  <c r="D32"/>
  <c r="E32"/>
  <c r="O34"/>
  <c r="C35"/>
  <c r="D35"/>
  <c r="E35"/>
  <c r="P35"/>
  <c r="O37"/>
  <c r="C38"/>
  <c r="D38"/>
  <c r="E38"/>
  <c r="P38"/>
  <c r="C8" i="6"/>
  <c r="D8"/>
  <c r="E8"/>
  <c r="O10"/>
  <c r="C11"/>
  <c r="D11"/>
  <c r="E11"/>
  <c r="P11"/>
  <c r="O13"/>
  <c r="C14"/>
  <c r="D14"/>
  <c r="E14"/>
  <c r="O16"/>
  <c r="C17"/>
  <c r="D17"/>
  <c r="E17"/>
  <c r="C18"/>
  <c r="C30" i="21" s="1"/>
  <c r="D18" i="6"/>
  <c r="D30" i="21" s="1"/>
  <c r="E18" i="6"/>
  <c r="C19"/>
  <c r="D19"/>
  <c r="E19"/>
  <c r="E20" s="1"/>
  <c r="F19"/>
  <c r="G19"/>
  <c r="H19"/>
  <c r="I19"/>
  <c r="J19"/>
  <c r="K19"/>
  <c r="L19"/>
  <c r="M19"/>
  <c r="N19"/>
  <c r="C20"/>
  <c r="O22"/>
  <c r="C23"/>
  <c r="D23"/>
  <c r="E23"/>
  <c r="O25"/>
  <c r="C26"/>
  <c r="D26"/>
  <c r="E26"/>
  <c r="O28"/>
  <c r="C29"/>
  <c r="D29"/>
  <c r="E29"/>
  <c r="O31"/>
  <c r="C32"/>
  <c r="D32"/>
  <c r="E32"/>
  <c r="P32"/>
  <c r="O34"/>
  <c r="C35"/>
  <c r="D35"/>
  <c r="E35"/>
  <c r="O37"/>
  <c r="C38"/>
  <c r="D38"/>
  <c r="E38"/>
  <c r="C9" i="16"/>
  <c r="D9"/>
  <c r="G9"/>
  <c r="J9" s="1"/>
  <c r="H9"/>
  <c r="C10"/>
  <c r="D10"/>
  <c r="G10"/>
  <c r="J10" s="1"/>
  <c r="H10"/>
  <c r="C11"/>
  <c r="D11"/>
  <c r="G11"/>
  <c r="G12" s="1"/>
  <c r="H11"/>
  <c r="C13"/>
  <c r="D13"/>
  <c r="C14"/>
  <c r="D14"/>
  <c r="C15"/>
  <c r="D15"/>
  <c r="C17"/>
  <c r="D17"/>
  <c r="C18"/>
  <c r="D18"/>
  <c r="C19"/>
  <c r="D19"/>
  <c r="C21"/>
  <c r="D21"/>
  <c r="C22"/>
  <c r="D22"/>
  <c r="C23"/>
  <c r="D23"/>
  <c r="C28"/>
  <c r="D28"/>
  <c r="G28"/>
  <c r="H28"/>
  <c r="K28" s="1"/>
  <c r="C29"/>
  <c r="D29"/>
  <c r="G29"/>
  <c r="H29"/>
  <c r="C30"/>
  <c r="D30"/>
  <c r="G30"/>
  <c r="H30"/>
  <c r="K30" s="1"/>
  <c r="C31"/>
  <c r="C32"/>
  <c r="D32"/>
  <c r="C33"/>
  <c r="D33"/>
  <c r="C34"/>
  <c r="D34"/>
  <c r="C36"/>
  <c r="D36"/>
  <c r="C37"/>
  <c r="D37"/>
  <c r="C38"/>
  <c r="D38"/>
  <c r="C40"/>
  <c r="D40"/>
  <c r="C41"/>
  <c r="D41"/>
  <c r="C42"/>
  <c r="D42"/>
  <c r="C43"/>
  <c r="C47"/>
  <c r="D47"/>
  <c r="G47"/>
  <c r="H47"/>
  <c r="C48"/>
  <c r="D48"/>
  <c r="G48"/>
  <c r="H48"/>
  <c r="C49"/>
  <c r="D49"/>
  <c r="G49"/>
  <c r="H49"/>
  <c r="K49" s="1"/>
  <c r="C51"/>
  <c r="D51"/>
  <c r="C52"/>
  <c r="D52"/>
  <c r="C53"/>
  <c r="D53"/>
  <c r="C55"/>
  <c r="D55"/>
  <c r="C56"/>
  <c r="D56"/>
  <c r="C57"/>
  <c r="D57"/>
  <c r="C59"/>
  <c r="D59"/>
  <c r="C60"/>
  <c r="D60"/>
  <c r="C61"/>
  <c r="D61"/>
  <c r="C62"/>
  <c r="D62"/>
  <c r="C9" i="15"/>
  <c r="D9"/>
  <c r="G9"/>
  <c r="J9" s="1"/>
  <c r="H9"/>
  <c r="C10"/>
  <c r="D10"/>
  <c r="G10"/>
  <c r="J10" s="1"/>
  <c r="H10"/>
  <c r="C11"/>
  <c r="D11"/>
  <c r="G11"/>
  <c r="J11" s="1"/>
  <c r="H11"/>
  <c r="C12"/>
  <c r="D12"/>
  <c r="C13"/>
  <c r="D13"/>
  <c r="C14"/>
  <c r="D14"/>
  <c r="C15"/>
  <c r="D15"/>
  <c r="C16"/>
  <c r="D16"/>
  <c r="C17"/>
  <c r="D17"/>
  <c r="C18"/>
  <c r="D18"/>
  <c r="C19"/>
  <c r="D19"/>
  <c r="C20"/>
  <c r="D20"/>
  <c r="C25"/>
  <c r="D25"/>
  <c r="G25"/>
  <c r="H25"/>
  <c r="C26"/>
  <c r="D26"/>
  <c r="G26"/>
  <c r="H26"/>
  <c r="K26" s="1"/>
  <c r="C27"/>
  <c r="D27"/>
  <c r="G27"/>
  <c r="J27" s="1"/>
  <c r="H27"/>
  <c r="C28"/>
  <c r="D28"/>
  <c r="C29"/>
  <c r="D29"/>
  <c r="C30"/>
  <c r="D30"/>
  <c r="C31"/>
  <c r="D31"/>
  <c r="C32"/>
  <c r="D32"/>
  <c r="C33"/>
  <c r="D33"/>
  <c r="C34"/>
  <c r="D34"/>
  <c r="C35"/>
  <c r="D35"/>
  <c r="C36"/>
  <c r="D36"/>
  <c r="C41"/>
  <c r="D41"/>
  <c r="G41"/>
  <c r="H41"/>
  <c r="C42"/>
  <c r="D42"/>
  <c r="G42"/>
  <c r="H42"/>
  <c r="K42" s="1"/>
  <c r="C43"/>
  <c r="D43"/>
  <c r="G43"/>
  <c r="H43"/>
  <c r="C44"/>
  <c r="D44"/>
  <c r="C45"/>
  <c r="D45"/>
  <c r="C46"/>
  <c r="D46"/>
  <c r="C47"/>
  <c r="D47"/>
  <c r="C48"/>
  <c r="D48"/>
  <c r="C49"/>
  <c r="D49"/>
  <c r="C50"/>
  <c r="D50"/>
  <c r="C51"/>
  <c r="D51"/>
  <c r="C52"/>
  <c r="D52"/>
  <c r="C9" i="20"/>
  <c r="D9"/>
  <c r="E9"/>
  <c r="C10"/>
  <c r="C12" s="1"/>
  <c r="D10"/>
  <c r="D12" s="1"/>
  <c r="E10"/>
  <c r="C15"/>
  <c r="D15"/>
  <c r="E15"/>
  <c r="O15"/>
  <c r="C16"/>
  <c r="D16"/>
  <c r="E16"/>
  <c r="O16"/>
  <c r="C20"/>
  <c r="D20"/>
  <c r="E20"/>
  <c r="O20"/>
  <c r="C21"/>
  <c r="D21"/>
  <c r="E21"/>
  <c r="E22" s="1"/>
  <c r="O21"/>
  <c r="C25"/>
  <c r="D25"/>
  <c r="E25"/>
  <c r="O25"/>
  <c r="C26"/>
  <c r="D26"/>
  <c r="E26"/>
  <c r="E27" s="1"/>
  <c r="O26"/>
  <c r="C31"/>
  <c r="E31"/>
  <c r="C35"/>
  <c r="D35"/>
  <c r="E35"/>
  <c r="O35"/>
  <c r="C36"/>
  <c r="D36"/>
  <c r="E36"/>
  <c r="O36"/>
  <c r="C40"/>
  <c r="D40"/>
  <c r="E40"/>
  <c r="O40"/>
  <c r="C41"/>
  <c r="D41"/>
  <c r="D42" s="1"/>
  <c r="E41"/>
  <c r="O41"/>
  <c r="C45"/>
  <c r="D45"/>
  <c r="E45"/>
  <c r="O45"/>
  <c r="C46"/>
  <c r="D46"/>
  <c r="E46"/>
  <c r="O46"/>
  <c r="C50"/>
  <c r="D50"/>
  <c r="E50"/>
  <c r="O50"/>
  <c r="C51"/>
  <c r="D51"/>
  <c r="E51"/>
  <c r="O51"/>
  <c r="C55"/>
  <c r="D55"/>
  <c r="E55"/>
  <c r="O55"/>
  <c r="C56"/>
  <c r="D56"/>
  <c r="D57" s="1"/>
  <c r="E56"/>
  <c r="O56"/>
  <c r="O57" s="1"/>
  <c r="E58"/>
  <c r="C60"/>
  <c r="D60"/>
  <c r="E60"/>
  <c r="O60"/>
  <c r="C61"/>
  <c r="D61"/>
  <c r="E61"/>
  <c r="O61"/>
  <c r="C9" i="22"/>
  <c r="D9"/>
  <c r="E9"/>
  <c r="C10"/>
  <c r="D10"/>
  <c r="D12" s="1"/>
  <c r="E10"/>
  <c r="E12" s="1"/>
  <c r="C15"/>
  <c r="D15"/>
  <c r="E15"/>
  <c r="O15"/>
  <c r="C16"/>
  <c r="D16"/>
  <c r="D17" s="1"/>
  <c r="E16"/>
  <c r="O16"/>
  <c r="C20"/>
  <c r="D20"/>
  <c r="E20"/>
  <c r="O20"/>
  <c r="C21"/>
  <c r="D21"/>
  <c r="E21"/>
  <c r="O21"/>
  <c r="C25"/>
  <c r="D25"/>
  <c r="E25"/>
  <c r="O25"/>
  <c r="C26"/>
  <c r="D26"/>
  <c r="E26"/>
  <c r="O26"/>
  <c r="C30"/>
  <c r="C31"/>
  <c r="E31"/>
  <c r="C35"/>
  <c r="D35"/>
  <c r="E35"/>
  <c r="O35"/>
  <c r="C36"/>
  <c r="D36"/>
  <c r="E36"/>
  <c r="E37" s="1"/>
  <c r="O36"/>
  <c r="C40"/>
  <c r="D40"/>
  <c r="E40"/>
  <c r="O40"/>
  <c r="C41"/>
  <c r="D41"/>
  <c r="E41"/>
  <c r="O41"/>
  <c r="C45"/>
  <c r="D45"/>
  <c r="E45"/>
  <c r="O45"/>
  <c r="C46"/>
  <c r="D46"/>
  <c r="D48" s="1"/>
  <c r="E46"/>
  <c r="E48" s="1"/>
  <c r="O46"/>
  <c r="C50"/>
  <c r="D50"/>
  <c r="E50"/>
  <c r="O50"/>
  <c r="C51"/>
  <c r="D51"/>
  <c r="E51"/>
  <c r="O51"/>
  <c r="C55"/>
  <c r="D55"/>
  <c r="E55"/>
  <c r="O55"/>
  <c r="C56"/>
  <c r="D56"/>
  <c r="D58" s="1"/>
  <c r="E56"/>
  <c r="O56"/>
  <c r="C60"/>
  <c r="D60"/>
  <c r="E60"/>
  <c r="O60"/>
  <c r="C61"/>
  <c r="D61"/>
  <c r="E61"/>
  <c r="O61"/>
  <c r="C9" i="21"/>
  <c r="D9"/>
  <c r="E9"/>
  <c r="C10"/>
  <c r="D10"/>
  <c r="E10"/>
  <c r="C15"/>
  <c r="D15"/>
  <c r="E15"/>
  <c r="O15"/>
  <c r="C16"/>
  <c r="D16"/>
  <c r="E16"/>
  <c r="O16"/>
  <c r="C20"/>
  <c r="D20"/>
  <c r="E20"/>
  <c r="O20"/>
  <c r="C21"/>
  <c r="D21"/>
  <c r="E21"/>
  <c r="O21"/>
  <c r="C25"/>
  <c r="D25"/>
  <c r="E25"/>
  <c r="O25"/>
  <c r="C26"/>
  <c r="D26"/>
  <c r="E26"/>
  <c r="O26"/>
  <c r="E28"/>
  <c r="E30"/>
  <c r="C31"/>
  <c r="D31"/>
  <c r="E31"/>
  <c r="C35"/>
  <c r="D35"/>
  <c r="E35"/>
  <c r="O35"/>
  <c r="C36"/>
  <c r="D36"/>
  <c r="E36"/>
  <c r="E37" s="1"/>
  <c r="O36"/>
  <c r="C40"/>
  <c r="D40"/>
  <c r="E40"/>
  <c r="O40"/>
  <c r="C41"/>
  <c r="D41"/>
  <c r="D42" s="1"/>
  <c r="E41"/>
  <c r="E42" s="1"/>
  <c r="O41"/>
  <c r="C45"/>
  <c r="D45"/>
  <c r="E45"/>
  <c r="E48" s="1"/>
  <c r="O45"/>
  <c r="C46"/>
  <c r="D46"/>
  <c r="E46"/>
  <c r="E47" s="1"/>
  <c r="O46"/>
  <c r="C50"/>
  <c r="D50"/>
  <c r="E50"/>
  <c r="O50"/>
  <c r="C51"/>
  <c r="D51"/>
  <c r="E51"/>
  <c r="O51"/>
  <c r="C55"/>
  <c r="D55"/>
  <c r="E55"/>
  <c r="O55"/>
  <c r="C56"/>
  <c r="D56"/>
  <c r="E56"/>
  <c r="E57" s="1"/>
  <c r="O56"/>
  <c r="C60"/>
  <c r="D60"/>
  <c r="E60"/>
  <c r="O60"/>
  <c r="C61"/>
  <c r="D61"/>
  <c r="E61"/>
  <c r="E62" s="1"/>
  <c r="O61"/>
  <c r="G8" i="23"/>
  <c r="H10" s="1"/>
  <c r="O9" i="22"/>
  <c r="L8" i="23"/>
  <c r="M13" s="1"/>
  <c r="N8"/>
  <c r="B9"/>
  <c r="D9"/>
  <c r="K9"/>
  <c r="P9"/>
  <c r="Q9"/>
  <c r="R9"/>
  <c r="B10"/>
  <c r="D10"/>
  <c r="K10"/>
  <c r="P10"/>
  <c r="Q10"/>
  <c r="R10"/>
  <c r="B11"/>
  <c r="D11"/>
  <c r="K11"/>
  <c r="P11"/>
  <c r="Q11"/>
  <c r="R11"/>
  <c r="B12"/>
  <c r="D12"/>
  <c r="K12"/>
  <c r="P12"/>
  <c r="Q12"/>
  <c r="R12"/>
  <c r="B13"/>
  <c r="D13"/>
  <c r="K13"/>
  <c r="P13"/>
  <c r="Q13"/>
  <c r="R13"/>
  <c r="G14"/>
  <c r="H14" s="1"/>
  <c r="I14"/>
  <c r="L14"/>
  <c r="M14" s="1"/>
  <c r="N14"/>
  <c r="B15"/>
  <c r="D15"/>
  <c r="K15"/>
  <c r="P15"/>
  <c r="Q15"/>
  <c r="R15"/>
  <c r="B16"/>
  <c r="D16"/>
  <c r="K16"/>
  <c r="P16"/>
  <c r="Q16"/>
  <c r="R16"/>
  <c r="B17"/>
  <c r="D17"/>
  <c r="K17"/>
  <c r="P17"/>
  <c r="Q17"/>
  <c r="R17"/>
  <c r="B18"/>
  <c r="D18"/>
  <c r="K18"/>
  <c r="P18"/>
  <c r="Q18"/>
  <c r="R18"/>
  <c r="B19"/>
  <c r="D19"/>
  <c r="K19"/>
  <c r="P19"/>
  <c r="Q19"/>
  <c r="R19"/>
  <c r="B20"/>
  <c r="D20"/>
  <c r="K20"/>
  <c r="P20"/>
  <c r="Q20"/>
  <c r="R20"/>
  <c r="B21"/>
  <c r="D21"/>
  <c r="K21"/>
  <c r="P21"/>
  <c r="Q21"/>
  <c r="R21"/>
  <c r="B23"/>
  <c r="D23"/>
  <c r="K23"/>
  <c r="P23"/>
  <c r="Q23"/>
  <c r="R23"/>
  <c r="B24"/>
  <c r="D24"/>
  <c r="K24"/>
  <c r="P24"/>
  <c r="Q24"/>
  <c r="R24"/>
  <c r="B25"/>
  <c r="D25"/>
  <c r="K25"/>
  <c r="P25"/>
  <c r="Q25"/>
  <c r="R25"/>
  <c r="B26"/>
  <c r="D26"/>
  <c r="K26"/>
  <c r="P26"/>
  <c r="Q26"/>
  <c r="R26"/>
  <c r="B27"/>
  <c r="D27"/>
  <c r="K27"/>
  <c r="P27"/>
  <c r="Q27"/>
  <c r="R27"/>
  <c r="B28"/>
  <c r="D28"/>
  <c r="K28"/>
  <c r="P28"/>
  <c r="Q28"/>
  <c r="R28"/>
  <c r="B29"/>
  <c r="D29"/>
  <c r="K29"/>
  <c r="P29"/>
  <c r="Q29"/>
  <c r="R29"/>
  <c r="G8" i="1"/>
  <c r="H15" s="1"/>
  <c r="O9" i="20"/>
  <c r="L8" i="1"/>
  <c r="M13" s="1"/>
  <c r="N8"/>
  <c r="B9"/>
  <c r="D9"/>
  <c r="K9"/>
  <c r="P9"/>
  <c r="Q9"/>
  <c r="R9"/>
  <c r="B10"/>
  <c r="D10"/>
  <c r="K10"/>
  <c r="P10"/>
  <c r="Q10"/>
  <c r="R10"/>
  <c r="B11"/>
  <c r="D11"/>
  <c r="K11"/>
  <c r="P11"/>
  <c r="Q11"/>
  <c r="R11"/>
  <c r="B12"/>
  <c r="D12"/>
  <c r="K12"/>
  <c r="P12"/>
  <c r="Q12"/>
  <c r="R12"/>
  <c r="B13"/>
  <c r="D13"/>
  <c r="K13"/>
  <c r="P13"/>
  <c r="Q13"/>
  <c r="R13"/>
  <c r="G14"/>
  <c r="H14" s="1"/>
  <c r="I14"/>
  <c r="J14" s="1"/>
  <c r="L14"/>
  <c r="M14" s="1"/>
  <c r="N14"/>
  <c r="O14" s="1"/>
  <c r="B15"/>
  <c r="D15"/>
  <c r="K15"/>
  <c r="P15"/>
  <c r="Q15"/>
  <c r="R15"/>
  <c r="B16"/>
  <c r="D16"/>
  <c r="K16"/>
  <c r="P16"/>
  <c r="Q16"/>
  <c r="R16"/>
  <c r="B17"/>
  <c r="D17"/>
  <c r="K17"/>
  <c r="P17"/>
  <c r="Q17"/>
  <c r="R17"/>
  <c r="B18"/>
  <c r="D18"/>
  <c r="K18"/>
  <c r="P18"/>
  <c r="Q18"/>
  <c r="R18"/>
  <c r="B19"/>
  <c r="D19"/>
  <c r="K19"/>
  <c r="P19"/>
  <c r="Q19"/>
  <c r="R19"/>
  <c r="B20"/>
  <c r="D20"/>
  <c r="K20"/>
  <c r="P20"/>
  <c r="Q20"/>
  <c r="R20"/>
  <c r="B21"/>
  <c r="D21"/>
  <c r="K21"/>
  <c r="P21"/>
  <c r="Q21"/>
  <c r="R21"/>
  <c r="B23"/>
  <c r="D23"/>
  <c r="K23"/>
  <c r="P23"/>
  <c r="Q23"/>
  <c r="R23"/>
  <c r="B24"/>
  <c r="D24"/>
  <c r="K24"/>
  <c r="P24"/>
  <c r="Q24"/>
  <c r="R24"/>
  <c r="B25"/>
  <c r="D25"/>
  <c r="K25"/>
  <c r="P25"/>
  <c r="Q25"/>
  <c r="R25"/>
  <c r="B26"/>
  <c r="D26"/>
  <c r="K26"/>
  <c r="P26"/>
  <c r="Q26"/>
  <c r="R26"/>
  <c r="B27"/>
  <c r="D27"/>
  <c r="K27"/>
  <c r="P27"/>
  <c r="Q27"/>
  <c r="R27"/>
  <c r="B28"/>
  <c r="D28"/>
  <c r="K28"/>
  <c r="P28"/>
  <c r="Q28"/>
  <c r="R28"/>
  <c r="B29"/>
  <c r="D29"/>
  <c r="K29"/>
  <c r="M29"/>
  <c r="P29"/>
  <c r="Q29"/>
  <c r="R29"/>
  <c r="G8" i="24"/>
  <c r="O9" i="21"/>
  <c r="L8" i="24"/>
  <c r="M29" s="1"/>
  <c r="N8"/>
  <c r="B9"/>
  <c r="D9"/>
  <c r="K9"/>
  <c r="P9"/>
  <c r="Q9"/>
  <c r="R9"/>
  <c r="B10"/>
  <c r="D10"/>
  <c r="K10"/>
  <c r="P10"/>
  <c r="Q10"/>
  <c r="R10"/>
  <c r="B11"/>
  <c r="D11"/>
  <c r="K11"/>
  <c r="P11"/>
  <c r="Q11"/>
  <c r="R11"/>
  <c r="B12"/>
  <c r="D12"/>
  <c r="K12"/>
  <c r="P12"/>
  <c r="Q12"/>
  <c r="R12"/>
  <c r="B13"/>
  <c r="D13"/>
  <c r="K13"/>
  <c r="P13"/>
  <c r="Q13"/>
  <c r="R13"/>
  <c r="G14"/>
  <c r="H14" s="1"/>
  <c r="I14"/>
  <c r="J14" s="1"/>
  <c r="L14"/>
  <c r="M14" s="1"/>
  <c r="N14"/>
  <c r="B15"/>
  <c r="D15"/>
  <c r="K15"/>
  <c r="P15"/>
  <c r="Q15"/>
  <c r="R15"/>
  <c r="B16"/>
  <c r="D16"/>
  <c r="K16"/>
  <c r="P16"/>
  <c r="Q16"/>
  <c r="R16"/>
  <c r="B17"/>
  <c r="D17"/>
  <c r="K17"/>
  <c r="P17"/>
  <c r="Q17"/>
  <c r="R17"/>
  <c r="B18"/>
  <c r="D18"/>
  <c r="K18"/>
  <c r="P18"/>
  <c r="Q18"/>
  <c r="R18"/>
  <c r="B19"/>
  <c r="D19"/>
  <c r="K19"/>
  <c r="P19"/>
  <c r="Q19"/>
  <c r="R19"/>
  <c r="B20"/>
  <c r="D20"/>
  <c r="K20"/>
  <c r="P20"/>
  <c r="Q20"/>
  <c r="R20"/>
  <c r="B21"/>
  <c r="D21"/>
  <c r="K21"/>
  <c r="P21"/>
  <c r="Q21"/>
  <c r="R21"/>
  <c r="B23"/>
  <c r="D23"/>
  <c r="K23"/>
  <c r="P23"/>
  <c r="Q23"/>
  <c r="R23"/>
  <c r="B24"/>
  <c r="D24"/>
  <c r="K24"/>
  <c r="P24"/>
  <c r="Q24"/>
  <c r="R24"/>
  <c r="B25"/>
  <c r="D25"/>
  <c r="K25"/>
  <c r="P25"/>
  <c r="Q25"/>
  <c r="R25"/>
  <c r="B26"/>
  <c r="D26"/>
  <c r="K26"/>
  <c r="P26"/>
  <c r="Q26"/>
  <c r="R26"/>
  <c r="B27"/>
  <c r="D27"/>
  <c r="K27"/>
  <c r="P27"/>
  <c r="Q27"/>
  <c r="R27"/>
  <c r="B28"/>
  <c r="D28"/>
  <c r="K28"/>
  <c r="P28"/>
  <c r="Q28"/>
  <c r="R28"/>
  <c r="B29"/>
  <c r="D29"/>
  <c r="J29"/>
  <c r="K29"/>
  <c r="P29"/>
  <c r="Q29"/>
  <c r="R29"/>
  <c r="J30"/>
  <c r="B8" i="3"/>
  <c r="C23" s="1"/>
  <c r="D8"/>
  <c r="E23" s="1"/>
  <c r="G8"/>
  <c r="H11" s="1"/>
  <c r="I8"/>
  <c r="J19" s="1"/>
  <c r="F10"/>
  <c r="K10"/>
  <c r="L10"/>
  <c r="M10"/>
  <c r="F11"/>
  <c r="K11"/>
  <c r="L11"/>
  <c r="M11"/>
  <c r="F12"/>
  <c r="K12"/>
  <c r="L12"/>
  <c r="M12"/>
  <c r="F14"/>
  <c r="K14"/>
  <c r="L14"/>
  <c r="M14"/>
  <c r="F16"/>
  <c r="K16"/>
  <c r="L16"/>
  <c r="M16"/>
  <c r="F18"/>
  <c r="K18"/>
  <c r="L18"/>
  <c r="M18"/>
  <c r="F19"/>
  <c r="K19"/>
  <c r="L19"/>
  <c r="M19"/>
  <c r="F21"/>
  <c r="K21"/>
  <c r="L21"/>
  <c r="M21"/>
  <c r="F22"/>
  <c r="K22"/>
  <c r="L22"/>
  <c r="M22"/>
  <c r="F23"/>
  <c r="K23"/>
  <c r="L23"/>
  <c r="M23"/>
  <c r="B8" i="2"/>
  <c r="D8"/>
  <c r="K8"/>
  <c r="P8"/>
  <c r="Q8"/>
  <c r="R8"/>
  <c r="B9"/>
  <c r="D9"/>
  <c r="K9"/>
  <c r="P9"/>
  <c r="Q9"/>
  <c r="R9"/>
  <c r="B10"/>
  <c r="D10"/>
  <c r="K10"/>
  <c r="P10"/>
  <c r="Q10"/>
  <c r="R10"/>
  <c r="B11"/>
  <c r="D11"/>
  <c r="K11"/>
  <c r="P11"/>
  <c r="Q11"/>
  <c r="R11"/>
  <c r="B12"/>
  <c r="D12"/>
  <c r="K12"/>
  <c r="P12"/>
  <c r="Q12"/>
  <c r="R12"/>
  <c r="B13"/>
  <c r="D13"/>
  <c r="K13"/>
  <c r="P13"/>
  <c r="Q13"/>
  <c r="R13"/>
  <c r="B14"/>
  <c r="D14"/>
  <c r="K14"/>
  <c r="P14"/>
  <c r="Q14"/>
  <c r="R14"/>
  <c r="B15"/>
  <c r="D15"/>
  <c r="K15"/>
  <c r="P15"/>
  <c r="Q15"/>
  <c r="R15"/>
  <c r="B16"/>
  <c r="D16"/>
  <c r="K16"/>
  <c r="P16"/>
  <c r="Q16"/>
  <c r="R16"/>
  <c r="B17"/>
  <c r="D17"/>
  <c r="K17"/>
  <c r="P17"/>
  <c r="Q17"/>
  <c r="R17"/>
  <c r="B18"/>
  <c r="D18"/>
  <c r="K18"/>
  <c r="P18"/>
  <c r="Q18"/>
  <c r="R18"/>
  <c r="B19"/>
  <c r="D19"/>
  <c r="K19"/>
  <c r="P19"/>
  <c r="Q19"/>
  <c r="R19"/>
  <c r="B20"/>
  <c r="D20"/>
  <c r="K20"/>
  <c r="P20"/>
  <c r="Q20"/>
  <c r="R20"/>
  <c r="B21"/>
  <c r="D21"/>
  <c r="K21"/>
  <c r="P21"/>
  <c r="Q21"/>
  <c r="R21"/>
  <c r="B22"/>
  <c r="D22"/>
  <c r="K22"/>
  <c r="P22"/>
  <c r="Q22"/>
  <c r="R22"/>
  <c r="B23"/>
  <c r="D23"/>
  <c r="K23"/>
  <c r="P23"/>
  <c r="Q23"/>
  <c r="R23"/>
  <c r="B24"/>
  <c r="D24"/>
  <c r="K24"/>
  <c r="P24"/>
  <c r="Q24"/>
  <c r="R24"/>
  <c r="B25"/>
  <c r="D25"/>
  <c r="K25"/>
  <c r="P25"/>
  <c r="Q25"/>
  <c r="R25"/>
  <c r="B26"/>
  <c r="D26"/>
  <c r="K26"/>
  <c r="P26"/>
  <c r="Q26"/>
  <c r="R26"/>
  <c r="B27"/>
  <c r="D27"/>
  <c r="K27"/>
  <c r="P27"/>
  <c r="Q27"/>
  <c r="R27"/>
  <c r="B28"/>
  <c r="D28"/>
  <c r="K28"/>
  <c r="P28"/>
  <c r="Q28"/>
  <c r="R28"/>
  <c r="B29"/>
  <c r="D29"/>
  <c r="K29"/>
  <c r="P29"/>
  <c r="Q29"/>
  <c r="R29"/>
  <c r="B30"/>
  <c r="D30"/>
  <c r="K30"/>
  <c r="P30"/>
  <c r="Q30"/>
  <c r="R30"/>
  <c r="B31"/>
  <c r="D31"/>
  <c r="K31"/>
  <c r="P31"/>
  <c r="Q31"/>
  <c r="R31"/>
  <c r="B32"/>
  <c r="D32"/>
  <c r="K32"/>
  <c r="P32"/>
  <c r="Q32"/>
  <c r="R32"/>
  <c r="N40"/>
  <c r="O28" s="1"/>
  <c r="O10" i="22"/>
  <c r="F41" i="15"/>
  <c r="J41"/>
  <c r="J25"/>
  <c r="F49" i="16"/>
  <c r="J49"/>
  <c r="F47"/>
  <c r="J47"/>
  <c r="G50"/>
  <c r="F17" i="23"/>
  <c r="L40" i="2"/>
  <c r="M11" s="1"/>
  <c r="M28" i="1"/>
  <c r="M26"/>
  <c r="M24"/>
  <c r="M21"/>
  <c r="M19"/>
  <c r="M17"/>
  <c r="M15"/>
  <c r="M11"/>
  <c r="M9"/>
  <c r="D17" i="21"/>
  <c r="O58" i="22"/>
  <c r="D57"/>
  <c r="O48"/>
  <c r="D47"/>
  <c r="C12"/>
  <c r="O63" i="20"/>
  <c r="D52"/>
  <c r="O43"/>
  <c r="C28"/>
  <c r="O18"/>
  <c r="C18"/>
  <c r="F48" i="16"/>
  <c r="J48"/>
  <c r="J30"/>
  <c r="M17" i="2"/>
  <c r="L41"/>
  <c r="M28"/>
  <c r="H23" i="3"/>
  <c r="C10"/>
  <c r="K47" i="16"/>
  <c r="D23" i="21"/>
  <c r="D18"/>
  <c r="F30" i="16"/>
  <c r="D11" i="21"/>
  <c r="P26" i="6"/>
  <c r="E63" i="20"/>
  <c r="E38"/>
  <c r="E28"/>
  <c r="D18"/>
  <c r="K11" i="15"/>
  <c r="H12" i="16"/>
  <c r="E53" i="22"/>
  <c r="E62"/>
  <c r="E11"/>
  <c r="E18"/>
  <c r="E47" i="20"/>
  <c r="J11" i="16"/>
  <c r="J22" i="3"/>
  <c r="J18"/>
  <c r="J10"/>
  <c r="E19"/>
  <c r="E12"/>
  <c r="O27" i="22"/>
  <c r="O28" i="21"/>
  <c r="O28" i="20"/>
  <c r="J29" i="23"/>
  <c r="O37" i="22"/>
  <c r="O63" i="21"/>
  <c r="O53" i="22"/>
  <c r="O43"/>
  <c r="J13" i="23"/>
  <c r="J20"/>
  <c r="J19"/>
  <c r="J28"/>
  <c r="J27"/>
  <c r="J26"/>
  <c r="J25"/>
  <c r="J24"/>
  <c r="J23"/>
  <c r="J21"/>
  <c r="J18"/>
  <c r="J17"/>
  <c r="J16"/>
  <c r="J15"/>
  <c r="J12"/>
  <c r="J11"/>
  <c r="J10"/>
  <c r="J9"/>
  <c r="O52" i="21"/>
  <c r="J28" i="24"/>
  <c r="J27"/>
  <c r="O53" i="21"/>
  <c r="J23" i="24"/>
  <c r="J20"/>
  <c r="J19"/>
  <c r="J16"/>
  <c r="J15"/>
  <c r="O43" i="21"/>
  <c r="R8" i="24"/>
  <c r="J12"/>
  <c r="J11"/>
  <c r="O31" i="21"/>
  <c r="O17"/>
  <c r="D14" i="24"/>
  <c r="R14"/>
  <c r="O18" i="21"/>
  <c r="D8" i="24"/>
  <c r="E20" s="1"/>
  <c r="J26"/>
  <c r="J25"/>
  <c r="J22"/>
  <c r="J21"/>
  <c r="J13"/>
  <c r="J10"/>
  <c r="J9"/>
  <c r="I40" i="2"/>
  <c r="J12" s="1"/>
  <c r="J23" i="1"/>
  <c r="O58" i="20"/>
  <c r="O52"/>
  <c r="J18" i="1"/>
  <c r="O38" i="20"/>
  <c r="J9" i="1"/>
  <c r="J11"/>
  <c r="J13"/>
  <c r="J15"/>
  <c r="J17"/>
  <c r="J19"/>
  <c r="J21"/>
  <c r="J24"/>
  <c r="J26"/>
  <c r="J28"/>
  <c r="J24" i="2"/>
  <c r="J29" i="1"/>
  <c r="J27"/>
  <c r="J25"/>
  <c r="J20"/>
  <c r="J16"/>
  <c r="J12"/>
  <c r="J10"/>
  <c r="O38" i="22"/>
  <c r="M12" i="23"/>
  <c r="O47" i="21"/>
  <c r="P8" i="24"/>
  <c r="M11"/>
  <c r="O53" i="20"/>
  <c r="O42"/>
  <c r="O37"/>
  <c r="O22"/>
  <c r="M12" i="1"/>
  <c r="M20" i="23"/>
  <c r="M18"/>
  <c r="M10"/>
  <c r="Q14"/>
  <c r="F13" i="24"/>
  <c r="M23" i="1"/>
  <c r="M18"/>
  <c r="H18"/>
  <c r="H25"/>
  <c r="H23"/>
  <c r="H19"/>
  <c r="H10"/>
  <c r="Q8"/>
  <c r="F20" i="24"/>
  <c r="F18"/>
  <c r="F15"/>
  <c r="F25"/>
  <c r="F9" i="2"/>
  <c r="M24" i="23"/>
  <c r="M9"/>
  <c r="M23"/>
  <c r="M15"/>
  <c r="M29"/>
  <c r="M28"/>
  <c r="M27"/>
  <c r="M26"/>
  <c r="M21"/>
  <c r="M25" i="24"/>
  <c r="M23"/>
  <c r="O27" i="21"/>
  <c r="J18" i="24"/>
  <c r="F19" i="1"/>
  <c r="O62" i="20"/>
  <c r="M27" i="1"/>
  <c r="M25"/>
  <c r="O47" i="20"/>
  <c r="M20" i="1"/>
  <c r="F16"/>
  <c r="O27" i="20"/>
  <c r="E49" i="16"/>
  <c r="K48"/>
  <c r="E48"/>
  <c r="B47"/>
  <c r="E47"/>
  <c r="E34"/>
  <c r="E33"/>
  <c r="B32"/>
  <c r="B30"/>
  <c r="E29"/>
  <c r="B28"/>
  <c r="C35"/>
  <c r="E25" i="15"/>
  <c r="E32" i="16"/>
  <c r="E30"/>
  <c r="E28"/>
  <c r="B9" i="15"/>
  <c r="B22" i="16"/>
  <c r="B18"/>
  <c r="E10"/>
  <c r="E18" i="15"/>
  <c r="B17"/>
  <c r="B15"/>
  <c r="B13"/>
  <c r="E12"/>
  <c r="B11"/>
  <c r="B10"/>
  <c r="B23" i="16"/>
  <c r="B21"/>
  <c r="B19"/>
  <c r="B17"/>
  <c r="B15"/>
  <c r="E14"/>
  <c r="B13"/>
  <c r="B11"/>
  <c r="B9"/>
  <c r="E22"/>
  <c r="C20"/>
  <c r="E19"/>
  <c r="E17"/>
  <c r="E17" i="15"/>
  <c r="E13"/>
  <c r="E11"/>
  <c r="E10"/>
  <c r="E9"/>
  <c r="C24" i="16"/>
  <c r="E23"/>
  <c r="E21"/>
  <c r="E18"/>
  <c r="C16"/>
  <c r="E15"/>
  <c r="E13"/>
  <c r="E11"/>
  <c r="E9"/>
  <c r="O17" i="22"/>
  <c r="O17" i="20"/>
  <c r="M10" i="1"/>
  <c r="M19" i="23"/>
  <c r="M17"/>
  <c r="M16" i="2"/>
  <c r="M14"/>
  <c r="M23"/>
  <c r="E17" i="22"/>
  <c r="C17"/>
  <c r="E63"/>
  <c r="H31" i="16"/>
  <c r="I28"/>
  <c r="E37" i="20"/>
  <c r="E62"/>
  <c r="K10" i="15"/>
  <c r="F9" i="16"/>
  <c r="O63" i="22"/>
  <c r="O57"/>
  <c r="O52"/>
  <c r="O62" i="21"/>
  <c r="J24" i="24"/>
  <c r="J17"/>
  <c r="J28" i="2"/>
  <c r="M16" i="23"/>
  <c r="H29" i="1"/>
  <c r="H28"/>
  <c r="O42" i="21"/>
  <c r="F23" i="24"/>
  <c r="J11" i="3"/>
  <c r="J12"/>
  <c r="J14"/>
  <c r="J21"/>
  <c r="J23"/>
  <c r="O37" i="21"/>
  <c r="H13" i="1"/>
  <c r="H27"/>
  <c r="H9"/>
  <c r="H17"/>
  <c r="H21"/>
  <c r="H24"/>
  <c r="H26"/>
  <c r="H20"/>
  <c r="H12"/>
  <c r="H16"/>
  <c r="B8"/>
  <c r="C23" s="1"/>
  <c r="G40" i="2"/>
  <c r="H25" s="1"/>
  <c r="E10" i="3"/>
  <c r="O48" i="20"/>
  <c r="F17" i="2"/>
  <c r="O30" i="21"/>
  <c r="O32" s="1"/>
  <c r="M25" i="23"/>
  <c r="M27" i="2"/>
  <c r="M20"/>
  <c r="M32"/>
  <c r="M24"/>
  <c r="M29"/>
  <c r="M13"/>
  <c r="E38" i="22" l="1"/>
  <c r="D43" i="16"/>
  <c r="J29"/>
  <c r="C12" i="21"/>
  <c r="E43"/>
  <c r="J28" i="16"/>
  <c r="C11" i="22"/>
  <c r="E11" i="20"/>
  <c r="E48"/>
  <c r="O22" i="22"/>
  <c r="O18"/>
  <c r="P19" i="6"/>
  <c r="P19" i="18"/>
  <c r="E63" i="21"/>
  <c r="D22" i="22"/>
  <c r="E57" i="20"/>
  <c r="P19" i="4"/>
  <c r="P19" i="7"/>
  <c r="P19" i="17"/>
  <c r="P19" i="5"/>
  <c r="J26" i="15"/>
  <c r="F29" i="23"/>
  <c r="C48" i="22"/>
  <c r="C38"/>
  <c r="F12" i="2"/>
  <c r="F10"/>
  <c r="B28" i="15"/>
  <c r="K43"/>
  <c r="E14" i="24"/>
  <c r="E33" i="21"/>
  <c r="O62" i="22"/>
  <c r="F29" i="16"/>
  <c r="J16" i="3"/>
  <c r="F21" i="1"/>
  <c r="E26" i="15"/>
  <c r="K29" i="16"/>
  <c r="I30"/>
  <c r="B44" i="15"/>
  <c r="E27"/>
  <c r="B26"/>
  <c r="D20" i="18"/>
  <c r="D20" i="4"/>
  <c r="E19" i="15"/>
  <c r="F11" i="23"/>
  <c r="D27" i="22"/>
  <c r="D18"/>
  <c r="E58"/>
  <c r="C58"/>
  <c r="E42"/>
  <c r="D28"/>
  <c r="D52" i="21"/>
  <c r="B14" i="23"/>
  <c r="H28"/>
  <c r="H29"/>
  <c r="H25"/>
  <c r="H21"/>
  <c r="H17"/>
  <c r="B8"/>
  <c r="C9" s="1"/>
  <c r="H20"/>
  <c r="H18"/>
  <c r="Q8"/>
  <c r="H11"/>
  <c r="H26"/>
  <c r="H27"/>
  <c r="H23"/>
  <c r="H19"/>
  <c r="H15"/>
  <c r="H24"/>
  <c r="H12"/>
  <c r="H16"/>
  <c r="K8"/>
  <c r="H9"/>
  <c r="H13"/>
  <c r="M21" i="2"/>
  <c r="M10"/>
  <c r="M12"/>
  <c r="M30"/>
  <c r="M8"/>
  <c r="M19"/>
  <c r="M15"/>
  <c r="M31"/>
  <c r="M26"/>
  <c r="M22"/>
  <c r="M18"/>
  <c r="M25"/>
  <c r="M9"/>
  <c r="D42" i="22"/>
  <c r="C32"/>
  <c r="D37" i="21"/>
  <c r="D63"/>
  <c r="D53"/>
  <c r="D38"/>
  <c r="D22"/>
  <c r="D62"/>
  <c r="F25" i="15"/>
  <c r="E53" i="20"/>
  <c r="C53"/>
  <c r="D62"/>
  <c r="E52"/>
  <c r="E43"/>
  <c r="E23"/>
  <c r="D63"/>
  <c r="F11" i="15"/>
  <c r="F9"/>
  <c r="F10"/>
  <c r="H16" i="24"/>
  <c r="C19" i="23"/>
  <c r="D63" i="22"/>
  <c r="E43"/>
  <c r="E28"/>
  <c r="E23"/>
  <c r="E33"/>
  <c r="D62"/>
  <c r="E47"/>
  <c r="D43"/>
  <c r="E27"/>
  <c r="E32"/>
  <c r="D30"/>
  <c r="D33" s="1"/>
  <c r="D57" i="21"/>
  <c r="E53"/>
  <c r="E17"/>
  <c r="E52"/>
  <c r="E27"/>
  <c r="E32"/>
  <c r="C33"/>
  <c r="D32"/>
  <c r="D33"/>
  <c r="E18"/>
  <c r="C18"/>
  <c r="I27" i="15"/>
  <c r="D58" i="20"/>
  <c r="D22"/>
  <c r="D17"/>
  <c r="E12"/>
  <c r="I9" i="16"/>
  <c r="D23" i="20"/>
  <c r="C33"/>
  <c r="D30"/>
  <c r="D32" s="1"/>
  <c r="F11" i="16"/>
  <c r="O23" i="21"/>
  <c r="F27" i="2"/>
  <c r="O20"/>
  <c r="F29" i="1"/>
  <c r="C23" i="22"/>
  <c r="O19" i="18"/>
  <c r="E57" i="22"/>
  <c r="E52"/>
  <c r="E22"/>
  <c r="O19" i="7"/>
  <c r="E58" i="21"/>
  <c r="E38"/>
  <c r="E22"/>
  <c r="C17"/>
  <c r="E20" i="7"/>
  <c r="E11" i="21"/>
  <c r="F26" i="15"/>
  <c r="E23" i="21"/>
  <c r="F28" i="16"/>
  <c r="D53" i="20"/>
  <c r="D37"/>
  <c r="D27"/>
  <c r="E32"/>
  <c r="E18"/>
  <c r="E20" i="15"/>
  <c r="D47" i="20"/>
  <c r="E42"/>
  <c r="D28"/>
  <c r="E33"/>
  <c r="E17"/>
  <c r="I11" i="16"/>
  <c r="K8" i="1"/>
  <c r="D52" i="22"/>
  <c r="D37"/>
  <c r="C33"/>
  <c r="D23"/>
  <c r="H50" i="16"/>
  <c r="D53" i="22"/>
  <c r="D38"/>
  <c r="I48" i="16"/>
  <c r="D47" i="21"/>
  <c r="C38"/>
  <c r="D27"/>
  <c r="D12"/>
  <c r="I29" i="16"/>
  <c r="D58" i="21"/>
  <c r="D48"/>
  <c r="D28"/>
  <c r="G31" i="16"/>
  <c r="J31" s="1"/>
  <c r="D48" i="20"/>
  <c r="C32"/>
  <c r="D11"/>
  <c r="D43"/>
  <c r="D38"/>
  <c r="B19" i="15"/>
  <c r="E43"/>
  <c r="H20" i="24"/>
  <c r="B42" i="15"/>
  <c r="O10" i="20"/>
  <c r="O11" s="1"/>
  <c r="O9" i="1"/>
  <c r="O11"/>
  <c r="O13"/>
  <c r="O16"/>
  <c r="O18"/>
  <c r="O20"/>
  <c r="O23"/>
  <c r="O25"/>
  <c r="O27"/>
  <c r="O29"/>
  <c r="O10"/>
  <c r="O12"/>
  <c r="O15"/>
  <c r="O17"/>
  <c r="O19"/>
  <c r="O21"/>
  <c r="O24"/>
  <c r="O26"/>
  <c r="O28"/>
  <c r="O10" i="23"/>
  <c r="O12"/>
  <c r="O16"/>
  <c r="O18"/>
  <c r="O20"/>
  <c r="O23"/>
  <c r="O25"/>
  <c r="O27"/>
  <c r="O29"/>
  <c r="O9"/>
  <c r="O11"/>
  <c r="O13"/>
  <c r="O15"/>
  <c r="O17"/>
  <c r="O19"/>
  <c r="O21"/>
  <c r="O24"/>
  <c r="O26"/>
  <c r="O28"/>
  <c r="O9" i="24"/>
  <c r="O11"/>
  <c r="O13"/>
  <c r="O16"/>
  <c r="O18"/>
  <c r="O20"/>
  <c r="O23"/>
  <c r="O25"/>
  <c r="O27"/>
  <c r="O29"/>
  <c r="O10"/>
  <c r="O12"/>
  <c r="O15"/>
  <c r="O17"/>
  <c r="O19"/>
  <c r="O21"/>
  <c r="O24"/>
  <c r="O26"/>
  <c r="O28"/>
  <c r="C54" i="16"/>
  <c r="C20" i="7"/>
  <c r="C28" i="22"/>
  <c r="C18"/>
  <c r="C53" i="21"/>
  <c r="K25" i="15"/>
  <c r="C58" i="20"/>
  <c r="C48"/>
  <c r="O28" i="22"/>
  <c r="O42"/>
  <c r="Q14" i="1"/>
  <c r="F31" i="2"/>
  <c r="P32" i="17"/>
  <c r="C57" i="22"/>
  <c r="C52"/>
  <c r="C47"/>
  <c r="C37"/>
  <c r="C27"/>
  <c r="P11" i="18"/>
  <c r="E61" i="16"/>
  <c r="B51"/>
  <c r="B49"/>
  <c r="B48"/>
  <c r="I50"/>
  <c r="C58" i="21"/>
  <c r="C48"/>
  <c r="C23"/>
  <c r="C52"/>
  <c r="C42"/>
  <c r="C37"/>
  <c r="B36" i="16"/>
  <c r="B29"/>
  <c r="F31"/>
  <c r="P35" i="5"/>
  <c r="P26"/>
  <c r="C38" i="20"/>
  <c r="P17" i="5"/>
  <c r="C11" i="20"/>
  <c r="I11" i="15"/>
  <c r="I9"/>
  <c r="C57" i="20"/>
  <c r="C52"/>
  <c r="C47"/>
  <c r="C37"/>
  <c r="C17"/>
  <c r="B14" i="15"/>
  <c r="B12"/>
  <c r="B10" i="16"/>
  <c r="F32" i="2"/>
  <c r="F30"/>
  <c r="F29"/>
  <c r="F26"/>
  <c r="F24"/>
  <c r="F23"/>
  <c r="F22"/>
  <c r="F21"/>
  <c r="F20"/>
  <c r="F19"/>
  <c r="F18"/>
  <c r="F16"/>
  <c r="F15"/>
  <c r="F14"/>
  <c r="F13"/>
  <c r="F11"/>
  <c r="C13" i="23"/>
  <c r="C24"/>
  <c r="F28"/>
  <c r="F27"/>
  <c r="F26"/>
  <c r="F25"/>
  <c r="F24"/>
  <c r="F23"/>
  <c r="F21"/>
  <c r="F20"/>
  <c r="F19"/>
  <c r="F18"/>
  <c r="F16"/>
  <c r="F15"/>
  <c r="C15"/>
  <c r="C25"/>
  <c r="F13"/>
  <c r="F12"/>
  <c r="F10"/>
  <c r="F9"/>
  <c r="O38" i="21"/>
  <c r="F28" i="24"/>
  <c r="F26"/>
  <c r="F19"/>
  <c r="F16"/>
  <c r="O58" i="21"/>
  <c r="O48"/>
  <c r="K14" i="24"/>
  <c r="F12"/>
  <c r="F10"/>
  <c r="F27"/>
  <c r="F24"/>
  <c r="F27" i="1"/>
  <c r="F26"/>
  <c r="F25"/>
  <c r="F24"/>
  <c r="F23"/>
  <c r="F18"/>
  <c r="F15"/>
  <c r="F10"/>
  <c r="F43" i="15"/>
  <c r="I42"/>
  <c r="P23" i="6"/>
  <c r="C63" i="21"/>
  <c r="E49" i="15"/>
  <c r="E33"/>
  <c r="F27"/>
  <c r="K27"/>
  <c r="D58" i="16"/>
  <c r="E50" i="15"/>
  <c r="E52"/>
  <c r="E51"/>
  <c r="B50"/>
  <c r="E48"/>
  <c r="E47"/>
  <c r="E46"/>
  <c r="E45"/>
  <c r="E44"/>
  <c r="B43"/>
  <c r="E42"/>
  <c r="C20" i="18"/>
  <c r="B51" i="15"/>
  <c r="E62" i="16"/>
  <c r="P14" i="7"/>
  <c r="B27" i="15"/>
  <c r="E36"/>
  <c r="B35"/>
  <c r="E34"/>
  <c r="E30"/>
  <c r="E29"/>
  <c r="P29" i="6"/>
  <c r="B33" i="15"/>
  <c r="B29"/>
  <c r="E28"/>
  <c r="B31"/>
  <c r="B34"/>
  <c r="E31"/>
  <c r="E35"/>
  <c r="B30"/>
  <c r="B32"/>
  <c r="B36"/>
  <c r="E32"/>
  <c r="O19" i="5"/>
  <c r="P14"/>
  <c r="D16" i="16"/>
  <c r="D12"/>
  <c r="K12" s="1"/>
  <c r="E15" i="15"/>
  <c r="E14"/>
  <c r="E16"/>
  <c r="O19" i="4"/>
  <c r="P11"/>
  <c r="B14" i="16"/>
  <c r="B18" i="15"/>
  <c r="C53" i="22"/>
  <c r="C43"/>
  <c r="C63"/>
  <c r="F50" i="16"/>
  <c r="C42" i="22"/>
  <c r="C22"/>
  <c r="C62"/>
  <c r="I43" i="15"/>
  <c r="F42"/>
  <c r="I41"/>
  <c r="C43" i="21"/>
  <c r="C28"/>
  <c r="C32"/>
  <c r="I26" i="15"/>
  <c r="C62" i="21"/>
  <c r="C57"/>
  <c r="C27"/>
  <c r="C22"/>
  <c r="I25" i="15"/>
  <c r="C43" i="20"/>
  <c r="C23"/>
  <c r="C42"/>
  <c r="C22"/>
  <c r="H18" i="3"/>
  <c r="K8"/>
  <c r="H14"/>
  <c r="H21"/>
  <c r="H10"/>
  <c r="H12"/>
  <c r="H16"/>
  <c r="H19"/>
  <c r="H22"/>
  <c r="C12"/>
  <c r="C14"/>
  <c r="C19"/>
  <c r="C21"/>
  <c r="C22"/>
  <c r="C16"/>
  <c r="L8"/>
  <c r="C11"/>
  <c r="C18"/>
  <c r="E16"/>
  <c r="E22"/>
  <c r="F8"/>
  <c r="M8"/>
  <c r="E11"/>
  <c r="E14"/>
  <c r="E18"/>
  <c r="E21"/>
  <c r="B52" i="15"/>
  <c r="B48"/>
  <c r="B45"/>
  <c r="O10" i="21"/>
  <c r="H18" i="24"/>
  <c r="P14"/>
  <c r="R8" i="23"/>
  <c r="P8"/>
  <c r="O31" i="22"/>
  <c r="O23"/>
  <c r="O11"/>
  <c r="P14" i="23"/>
  <c r="D8"/>
  <c r="E13" s="1"/>
  <c r="C28"/>
  <c r="C20"/>
  <c r="C12"/>
  <c r="C23"/>
  <c r="C26"/>
  <c r="C10"/>
  <c r="C11"/>
  <c r="C27"/>
  <c r="K14"/>
  <c r="O12" i="22"/>
  <c r="O30"/>
  <c r="D14" i="23"/>
  <c r="E14" s="1"/>
  <c r="R14"/>
  <c r="H11" i="1"/>
  <c r="O57" i="21"/>
  <c r="O22"/>
  <c r="M13" i="24"/>
  <c r="M19"/>
  <c r="M21"/>
  <c r="B8"/>
  <c r="C25" s="1"/>
  <c r="M17"/>
  <c r="M28"/>
  <c r="M20"/>
  <c r="M12"/>
  <c r="M15"/>
  <c r="M10"/>
  <c r="M16"/>
  <c r="M18"/>
  <c r="M26"/>
  <c r="E23"/>
  <c r="E26"/>
  <c r="E27"/>
  <c r="E9"/>
  <c r="E21"/>
  <c r="H12"/>
  <c r="H26"/>
  <c r="Q8"/>
  <c r="K8"/>
  <c r="H19"/>
  <c r="C9"/>
  <c r="O33" i="21"/>
  <c r="E19" i="24"/>
  <c r="E29"/>
  <c r="E13"/>
  <c r="H23"/>
  <c r="H27"/>
  <c r="C21"/>
  <c r="C10"/>
  <c r="C12"/>
  <c r="C17"/>
  <c r="H28"/>
  <c r="C29"/>
  <c r="C27"/>
  <c r="C16"/>
  <c r="C18"/>
  <c r="C11"/>
  <c r="H24"/>
  <c r="H10"/>
  <c r="H9"/>
  <c r="H11"/>
  <c r="H13"/>
  <c r="H15"/>
  <c r="H17"/>
  <c r="H21"/>
  <c r="H25"/>
  <c r="H29"/>
  <c r="E10"/>
  <c r="E12"/>
  <c r="E24"/>
  <c r="E17"/>
  <c r="F8"/>
  <c r="E16"/>
  <c r="E15"/>
  <c r="E11"/>
  <c r="E28"/>
  <c r="B14"/>
  <c r="C14" s="1"/>
  <c r="Q14"/>
  <c r="F12" i="1"/>
  <c r="F13"/>
  <c r="B14"/>
  <c r="C14" s="1"/>
  <c r="O18" i="2"/>
  <c r="O25"/>
  <c r="O9"/>
  <c r="O23"/>
  <c r="O24"/>
  <c r="D8" i="1"/>
  <c r="E28" s="1"/>
  <c r="P8"/>
  <c r="O27" i="2"/>
  <c r="N41"/>
  <c r="O13"/>
  <c r="O14"/>
  <c r="O31"/>
  <c r="O17"/>
  <c r="O8"/>
  <c r="O30"/>
  <c r="P14" i="1"/>
  <c r="O11" i="2"/>
  <c r="O21"/>
  <c r="O26"/>
  <c r="O16"/>
  <c r="O10"/>
  <c r="O19"/>
  <c r="O32"/>
  <c r="O29"/>
  <c r="R8" i="1"/>
  <c r="O12" i="2"/>
  <c r="O22"/>
  <c r="O15"/>
  <c r="O31" i="20"/>
  <c r="E16" i="1"/>
  <c r="K14"/>
  <c r="O30" i="20"/>
  <c r="R14" i="1"/>
  <c r="D14"/>
  <c r="E14" s="1"/>
  <c r="J23" i="2"/>
  <c r="J22"/>
  <c r="J30"/>
  <c r="I41"/>
  <c r="J21"/>
  <c r="J14"/>
  <c r="J31"/>
  <c r="J16"/>
  <c r="J11"/>
  <c r="J17"/>
  <c r="J20"/>
  <c r="J15"/>
  <c r="J18"/>
  <c r="J29"/>
  <c r="J13"/>
  <c r="J27"/>
  <c r="D40"/>
  <c r="E27" s="1"/>
  <c r="J19"/>
  <c r="J26"/>
  <c r="J32"/>
  <c r="J9"/>
  <c r="J8"/>
  <c r="E15" i="1"/>
  <c r="J42" i="15"/>
  <c r="J43"/>
  <c r="M11" i="23"/>
  <c r="M9" i="24"/>
  <c r="C18" i="1"/>
  <c r="M16"/>
  <c r="C11"/>
  <c r="C19"/>
  <c r="C15"/>
  <c r="C17"/>
  <c r="C20"/>
  <c r="C13"/>
  <c r="C10"/>
  <c r="F8" i="2"/>
  <c r="F11" i="1"/>
  <c r="M27" i="24"/>
  <c r="M24"/>
  <c r="F9"/>
  <c r="H10" i="2"/>
  <c r="B40"/>
  <c r="C23" s="1"/>
  <c r="H9"/>
  <c r="H21"/>
  <c r="H20"/>
  <c r="H19"/>
  <c r="H13"/>
  <c r="H15"/>
  <c r="H14"/>
  <c r="H18"/>
  <c r="H32"/>
  <c r="H17"/>
  <c r="H12"/>
  <c r="H26"/>
  <c r="H27"/>
  <c r="H24"/>
  <c r="H23"/>
  <c r="G41"/>
  <c r="H16"/>
  <c r="H30"/>
  <c r="H31"/>
  <c r="H8"/>
  <c r="H29"/>
  <c r="H22"/>
  <c r="F9" i="1"/>
  <c r="E20" i="17"/>
  <c r="D11" i="22"/>
  <c r="K41" i="15"/>
  <c r="B41"/>
  <c r="B59" i="16"/>
  <c r="E51"/>
  <c r="D50"/>
  <c r="K50" s="1"/>
  <c r="B61"/>
  <c r="B60"/>
  <c r="B62"/>
  <c r="I49"/>
  <c r="I47"/>
  <c r="E60"/>
  <c r="E59"/>
  <c r="P38" i="7"/>
  <c r="C47" i="21"/>
  <c r="D43"/>
  <c r="D20" i="7"/>
  <c r="C11" i="21"/>
  <c r="B37" i="16"/>
  <c r="B25" i="15"/>
  <c r="B43" i="16"/>
  <c r="B42"/>
  <c r="B41"/>
  <c r="B40"/>
  <c r="B38"/>
  <c r="E36"/>
  <c r="D31"/>
  <c r="P38" i="6"/>
  <c r="P17"/>
  <c r="O19"/>
  <c r="P14"/>
  <c r="D20"/>
  <c r="E12" i="21"/>
  <c r="E43" i="16"/>
  <c r="E42"/>
  <c r="E41"/>
  <c r="E40"/>
  <c r="B33"/>
  <c r="B34"/>
  <c r="C63" i="20"/>
  <c r="P32" i="5"/>
  <c r="P23"/>
  <c r="P11"/>
  <c r="E20"/>
  <c r="K11" i="16"/>
  <c r="K9"/>
  <c r="K9" i="15"/>
  <c r="F10" i="16"/>
  <c r="B16"/>
  <c r="D24"/>
  <c r="B24" s="1"/>
  <c r="K10"/>
  <c r="D20"/>
  <c r="E20" s="1"/>
  <c r="P38" i="4"/>
  <c r="C62" i="20"/>
  <c r="P26" i="4"/>
  <c r="P23"/>
  <c r="B49" i="15"/>
  <c r="C27" i="20"/>
  <c r="I12" i="16"/>
  <c r="F12"/>
  <c r="I10" i="15"/>
  <c r="E16" i="16"/>
  <c r="B20" i="15"/>
  <c r="B16"/>
  <c r="C12" i="16"/>
  <c r="F28" i="2"/>
  <c r="F25"/>
  <c r="C18" i="23"/>
  <c r="E25" i="24"/>
  <c r="F29"/>
  <c r="F21"/>
  <c r="F17"/>
  <c r="F11"/>
  <c r="C9" i="1"/>
  <c r="C21"/>
  <c r="C28"/>
  <c r="C24"/>
  <c r="C27"/>
  <c r="C29"/>
  <c r="C26"/>
  <c r="C16"/>
  <c r="C25"/>
  <c r="C12"/>
  <c r="H11" i="2"/>
  <c r="H28"/>
  <c r="F28" i="1"/>
  <c r="F20"/>
  <c r="F17"/>
  <c r="P18" i="17"/>
  <c r="P20" s="1"/>
  <c r="P18" i="18"/>
  <c r="P18" i="7"/>
  <c r="P18" i="6"/>
  <c r="P18" i="5"/>
  <c r="P18" i="4"/>
  <c r="O47" i="22"/>
  <c r="E18" i="24"/>
  <c r="O12" i="21"/>
  <c r="O11"/>
  <c r="O23" i="20"/>
  <c r="F14" i="1"/>
  <c r="O12" i="20"/>
  <c r="B46" i="15"/>
  <c r="C26" i="2"/>
  <c r="C14"/>
  <c r="E24"/>
  <c r="C21" i="23"/>
  <c r="C16"/>
  <c r="C17"/>
  <c r="C29"/>
  <c r="J25" i="2"/>
  <c r="J10"/>
  <c r="B57" i="16"/>
  <c r="E57"/>
  <c r="B55"/>
  <c r="E55"/>
  <c r="B52"/>
  <c r="E52"/>
  <c r="C50"/>
  <c r="B47" i="15"/>
  <c r="E41"/>
  <c r="C58" i="16"/>
  <c r="B56"/>
  <c r="E56"/>
  <c r="D54"/>
  <c r="B53"/>
  <c r="E53"/>
  <c r="D39"/>
  <c r="C39"/>
  <c r="E38"/>
  <c r="E37"/>
  <c r="D35"/>
  <c r="I10"/>
  <c r="C20" i="17"/>
  <c r="C20" i="5"/>
  <c r="C19" i="2" l="1"/>
  <c r="C9"/>
  <c r="C15"/>
  <c r="E24" i="16"/>
  <c r="C11" i="2"/>
  <c r="C22"/>
  <c r="E22"/>
  <c r="C14" i="23"/>
  <c r="E26" i="1"/>
  <c r="E9"/>
  <c r="E13"/>
  <c r="E29"/>
  <c r="E12"/>
  <c r="E10"/>
  <c r="F8"/>
  <c r="E27"/>
  <c r="E11"/>
  <c r="E18"/>
  <c r="E25"/>
  <c r="E23"/>
  <c r="E21"/>
  <c r="I31" i="16"/>
  <c r="D32" i="22"/>
  <c r="D33" i="20"/>
  <c r="C15" i="24"/>
  <c r="C13"/>
  <c r="C19"/>
  <c r="C28"/>
  <c r="C24"/>
  <c r="C20"/>
  <c r="C26"/>
  <c r="C23"/>
  <c r="E15" i="2"/>
  <c r="O32" i="20"/>
  <c r="P20" i="18"/>
  <c r="P20" i="7"/>
  <c r="P20" i="6"/>
  <c r="P20" i="5"/>
  <c r="P20" i="4"/>
  <c r="E24" i="23"/>
  <c r="E22"/>
  <c r="E23"/>
  <c r="E16"/>
  <c r="F8"/>
  <c r="E29"/>
  <c r="E15"/>
  <c r="E28"/>
  <c r="E20"/>
  <c r="E17"/>
  <c r="E11"/>
  <c r="E30"/>
  <c r="E25"/>
  <c r="E19"/>
  <c r="E26"/>
  <c r="E12"/>
  <c r="E10"/>
  <c r="E27"/>
  <c r="E9"/>
  <c r="E21"/>
  <c r="E18"/>
  <c r="O32" i="22"/>
  <c r="O33"/>
  <c r="F14" i="23"/>
  <c r="C28" i="2"/>
  <c r="F14" i="24"/>
  <c r="E14" i="2"/>
  <c r="E28"/>
  <c r="E8"/>
  <c r="E20" i="1"/>
  <c r="E19"/>
  <c r="E24"/>
  <c r="E17"/>
  <c r="C10" i="2"/>
  <c r="C30"/>
  <c r="C21"/>
  <c r="C32"/>
  <c r="C29"/>
  <c r="C20"/>
  <c r="B41"/>
  <c r="C25"/>
  <c r="O33" i="20"/>
  <c r="C8" i="2"/>
  <c r="E16"/>
  <c r="C27"/>
  <c r="E31"/>
  <c r="E23"/>
  <c r="E25"/>
  <c r="E21"/>
  <c r="E19"/>
  <c r="E11"/>
  <c r="D41"/>
  <c r="E9"/>
  <c r="E10"/>
  <c r="E12"/>
  <c r="E30"/>
  <c r="E17"/>
  <c r="E26"/>
  <c r="E20"/>
  <c r="E13"/>
  <c r="E29"/>
  <c r="E32"/>
  <c r="E18"/>
  <c r="C18"/>
  <c r="C16"/>
  <c r="C17"/>
  <c r="C24"/>
  <c r="C13"/>
  <c r="C12"/>
  <c r="C31"/>
  <c r="B31" i="16"/>
  <c r="E31"/>
  <c r="K31"/>
  <c r="B20"/>
  <c r="E12"/>
  <c r="J12"/>
  <c r="B12"/>
  <c r="B39"/>
  <c r="E39"/>
  <c r="B58"/>
  <c r="E58"/>
  <c r="E54"/>
  <c r="E35"/>
  <c r="B50"/>
  <c r="J50"/>
  <c r="E50"/>
  <c r="B54"/>
  <c r="B35"/>
</calcChain>
</file>

<file path=xl/sharedStrings.xml><?xml version="1.0" encoding="utf-8"?>
<sst xmlns="http://schemas.openxmlformats.org/spreadsheetml/2006/main" count="1403" uniqueCount="465">
  <si>
    <t>O B R A T</t>
  </si>
  <si>
    <t>V Ý V O Z</t>
  </si>
  <si>
    <t>D O V O Z</t>
  </si>
  <si>
    <t>B I L A N C E</t>
  </si>
  <si>
    <t>index</t>
  </si>
  <si>
    <t>%</t>
  </si>
  <si>
    <t>mil.Kč</t>
  </si>
  <si>
    <t xml:space="preserve"> mil. Kč</t>
  </si>
  <si>
    <t xml:space="preserve"> Celkový zahraniční obchod ČR</t>
  </si>
  <si>
    <t xml:space="preserve"> * Státy s vyspělou tržní ekonomikou</t>
  </si>
  <si>
    <t xml:space="preserve"> ** Státy ESVO</t>
  </si>
  <si>
    <t xml:space="preserve"> ** Ostatní státy s vyspělou tržní ekonomikou</t>
  </si>
  <si>
    <t xml:space="preserve"> * Rozvojové země</t>
  </si>
  <si>
    <t xml:space="preserve"> * Nespecifikováno</t>
  </si>
  <si>
    <t xml:space="preserve"> se zeměmi OECD</t>
  </si>
  <si>
    <r>
      <t>*/</t>
    </r>
    <r>
      <rPr>
        <sz val="10"/>
        <rFont val="Arial CE"/>
        <charset val="238"/>
      </rPr>
      <t xml:space="preserve"> ČLR, KLDR, Kuba, Laos, MoLR, VSR</t>
    </r>
  </si>
  <si>
    <t xml:space="preserve"> </t>
  </si>
  <si>
    <t xml:space="preserve"> index</t>
  </si>
  <si>
    <t xml:space="preserve"> SRN</t>
  </si>
  <si>
    <t xml:space="preserve"> Slovensko</t>
  </si>
  <si>
    <t xml:space="preserve"> Rakousko</t>
  </si>
  <si>
    <t xml:space="preserve"> Francie</t>
  </si>
  <si>
    <t xml:space="preserve"> Itálie</t>
  </si>
  <si>
    <t xml:space="preserve"> Polsko</t>
  </si>
  <si>
    <t xml:space="preserve"> USA</t>
  </si>
  <si>
    <t xml:space="preserve"> Rusko</t>
  </si>
  <si>
    <t xml:space="preserve"> Belgie</t>
  </si>
  <si>
    <t xml:space="preserve"> Maďarsko</t>
  </si>
  <si>
    <t xml:space="preserve"> Španělsko</t>
  </si>
  <si>
    <t xml:space="preserve"> Švédsko</t>
  </si>
  <si>
    <t xml:space="preserve"> Čína</t>
  </si>
  <si>
    <t>Celkem</t>
  </si>
  <si>
    <t xml:space="preserve">  mil. Kč</t>
  </si>
  <si>
    <t xml:space="preserve"> v tom:</t>
  </si>
  <si>
    <t xml:space="preserve"> 0 Potraviny a živá zvířata</t>
  </si>
  <si>
    <t xml:space="preserve"> 1 Nápoje a tabák</t>
  </si>
  <si>
    <t xml:space="preserve"> 2 Suroviny nepoživatelné,</t>
  </si>
  <si>
    <t xml:space="preserve">    bez paliv</t>
  </si>
  <si>
    <t xml:space="preserve"> 3 Minerální paliva, mazadla</t>
  </si>
  <si>
    <t xml:space="preserve">    a příbuzné materiály</t>
  </si>
  <si>
    <t xml:space="preserve"> 4 Živočišné a rostlinné oleje</t>
  </si>
  <si>
    <t xml:space="preserve">    a tuky</t>
  </si>
  <si>
    <t xml:space="preserve"> 5 Chemikálie</t>
  </si>
  <si>
    <t xml:space="preserve"> 6 Tržní výrobky tříděné hlavně</t>
  </si>
  <si>
    <t xml:space="preserve">    dle druhu materiálu</t>
  </si>
  <si>
    <t xml:space="preserve"> 7 Stroje a přepravní zařízení</t>
  </si>
  <si>
    <t xml:space="preserve"> 8 Různé průmyslové výrobky</t>
  </si>
  <si>
    <t xml:space="preserve"> 9 Nespecifikováno</t>
  </si>
  <si>
    <t xml:space="preserve">Poznámka: "6" - jde zejména o kůže a kožené výrobky, výrobky z pryže, ze dřeva, papír a výrobky z něj, textilní výrobky kromě oděvů, </t>
  </si>
  <si>
    <t xml:space="preserve">                  "8" - jde zejména o prefabrikované budovy, zdravotnickou, instalační ap. techniku, nábytek, galanterii, oděvy, obuv, přístroje,</t>
  </si>
  <si>
    <r>
      <t xml:space="preserve">údaje v mil. </t>
    </r>
    <r>
      <rPr>
        <b/>
        <sz val="9"/>
        <rFont val="Arial CE"/>
        <family val="2"/>
        <charset val="238"/>
      </rPr>
      <t>Kč</t>
    </r>
  </si>
  <si>
    <t xml:space="preserve">  rok</t>
  </si>
  <si>
    <t>I</t>
  </si>
  <si>
    <t>II</t>
  </si>
  <si>
    <t>III</t>
  </si>
  <si>
    <t>IV</t>
  </si>
  <si>
    <t>V</t>
  </si>
  <si>
    <t>VI</t>
  </si>
  <si>
    <t>VII</t>
  </si>
  <si>
    <t>VIII</t>
  </si>
  <si>
    <t>IX</t>
  </si>
  <si>
    <t>X</t>
  </si>
  <si>
    <t>XI</t>
  </si>
  <si>
    <t>XII</t>
  </si>
  <si>
    <t>I-XII</t>
  </si>
  <si>
    <t xml:space="preserve"> V Ý V O Z    Č R    celkem</t>
  </si>
  <si>
    <t xml:space="preserve"> * Státy s vyspělou tržní  </t>
  </si>
  <si>
    <t xml:space="preserve">   ekonomikou</t>
  </si>
  <si>
    <t xml:space="preserve"> ** Ostatní státy s vyspělou</t>
  </si>
  <si>
    <t xml:space="preserve">     tržní ekonomikou</t>
  </si>
  <si>
    <t>*/ ČLR, KLDR, Kuba, Laos, MoLR, VSR</t>
  </si>
  <si>
    <t xml:space="preserve"> Vývoz do zemí OECD</t>
  </si>
  <si>
    <t xml:space="preserve"> D O V O Z    Č R    celkem</t>
  </si>
  <si>
    <t xml:space="preserve"> Dovoz ze zemí OECD</t>
  </si>
  <si>
    <r>
      <t xml:space="preserve">údaje v mil. </t>
    </r>
    <r>
      <rPr>
        <b/>
        <sz val="9"/>
        <rFont val="Arial CE"/>
        <family val="2"/>
        <charset val="238"/>
      </rPr>
      <t>USD</t>
    </r>
  </si>
  <si>
    <t>Období</t>
  </si>
  <si>
    <t>obrat</t>
  </si>
  <si>
    <t>vývoz</t>
  </si>
  <si>
    <t>dovoz</t>
  </si>
  <si>
    <t>bilance</t>
  </si>
  <si>
    <t>1 - 2</t>
  </si>
  <si>
    <t>1 - 3</t>
  </si>
  <si>
    <t>1 - 4</t>
  </si>
  <si>
    <t>1 - 5</t>
  </si>
  <si>
    <t>1 - 6</t>
  </si>
  <si>
    <t>1 - 7</t>
  </si>
  <si>
    <t>1 - 8</t>
  </si>
  <si>
    <t>1 - 9</t>
  </si>
  <si>
    <t>1 - 10</t>
  </si>
  <si>
    <t>1 - 11</t>
  </si>
  <si>
    <t>1 - 12</t>
  </si>
  <si>
    <t>1</t>
  </si>
  <si>
    <t>3</t>
  </si>
  <si>
    <t>10</t>
  </si>
  <si>
    <t>12</t>
  </si>
  <si>
    <t>8</t>
  </si>
  <si>
    <t>2</t>
  </si>
  <si>
    <t>4</t>
  </si>
  <si>
    <t>9</t>
  </si>
  <si>
    <t>7</t>
  </si>
  <si>
    <t>11</t>
  </si>
  <si>
    <t>5</t>
  </si>
  <si>
    <t>6</t>
  </si>
  <si>
    <t xml:space="preserve">                         zbraně a munici, sportovní potřeby a hračky</t>
  </si>
  <si>
    <t xml:space="preserve">                         cement, sklo, porcelán, keramiku, železo a ocel, neželezné kovy, kovové výrobky</t>
  </si>
  <si>
    <t>1-3</t>
  </si>
  <si>
    <t>4-6</t>
  </si>
  <si>
    <t>7-9</t>
  </si>
  <si>
    <t>10-12</t>
  </si>
  <si>
    <t xml:space="preserve"> Turecko</t>
  </si>
  <si>
    <r>
      <t xml:space="preserve">údaje v mil. </t>
    </r>
    <r>
      <rPr>
        <b/>
        <sz val="9"/>
        <rFont val="Arial CE"/>
        <family val="2"/>
        <charset val="238"/>
      </rPr>
      <t>EUR</t>
    </r>
  </si>
  <si>
    <t>Zahraniční obchod</t>
  </si>
  <si>
    <t xml:space="preserve">   tranzitivní  ekonomikou </t>
  </si>
  <si>
    <t xml:space="preserve">   tranzitivní ekonomikou</t>
  </si>
  <si>
    <t xml:space="preserve">   nezávislých států</t>
  </si>
  <si>
    <t xml:space="preserve"> * Společenství </t>
  </si>
  <si>
    <r>
      <t xml:space="preserve"> * Ostatní </t>
    </r>
    <r>
      <rPr>
        <b/>
        <vertAlign val="superscript"/>
        <sz val="10"/>
        <rFont val="Arial CE"/>
        <family val="2"/>
        <charset val="238"/>
      </rPr>
      <t>*/</t>
    </r>
  </si>
  <si>
    <t xml:space="preserve"> * Ostatní */</t>
  </si>
  <si>
    <t xml:space="preserve"> * Společenství nezávislých států</t>
  </si>
  <si>
    <t>Pramen: ČSÚ (údaje vč. dopočtů)</t>
  </si>
  <si>
    <t>Pramen: ČSÚ (údaje vč.dopočtů)</t>
  </si>
  <si>
    <t xml:space="preserve"> Švýcarsko</t>
  </si>
  <si>
    <t xml:space="preserve"> Ukrajina</t>
  </si>
  <si>
    <t xml:space="preserve"> Dánsko</t>
  </si>
  <si>
    <t xml:space="preserve"> Rumunsko</t>
  </si>
  <si>
    <r>
      <t xml:space="preserve">v mil. </t>
    </r>
    <r>
      <rPr>
        <b/>
        <sz val="10"/>
        <rFont val="Arial CE"/>
        <family val="2"/>
        <charset val="238"/>
      </rPr>
      <t>Kč</t>
    </r>
  </si>
  <si>
    <r>
      <t xml:space="preserve">v mil. </t>
    </r>
    <r>
      <rPr>
        <b/>
        <sz val="10"/>
        <rFont val="Arial CE"/>
        <family val="2"/>
        <charset val="238"/>
      </rPr>
      <t>USD</t>
    </r>
  </si>
  <si>
    <r>
      <t>v mil</t>
    </r>
    <r>
      <rPr>
        <b/>
        <sz val="9"/>
        <rFont val="Arial CE"/>
        <family val="2"/>
        <charset val="238"/>
      </rPr>
      <t xml:space="preserve">. </t>
    </r>
    <r>
      <rPr>
        <b/>
        <sz val="10"/>
        <rFont val="Arial CE"/>
        <family val="2"/>
        <charset val="238"/>
      </rPr>
      <t>EUR</t>
    </r>
  </si>
  <si>
    <r>
      <t>v mil.</t>
    </r>
    <r>
      <rPr>
        <b/>
        <sz val="9"/>
        <color indexed="8"/>
        <rFont val="Arial CE"/>
        <family val="2"/>
        <charset val="238"/>
      </rPr>
      <t xml:space="preserve"> </t>
    </r>
    <r>
      <rPr>
        <b/>
        <sz val="10"/>
        <color indexed="8"/>
        <rFont val="Arial CE"/>
        <family val="2"/>
        <charset val="238"/>
      </rPr>
      <t>Kč</t>
    </r>
  </si>
  <si>
    <r>
      <t xml:space="preserve">v mil. </t>
    </r>
    <r>
      <rPr>
        <b/>
        <sz val="10"/>
        <rFont val="Arial CE"/>
        <family val="2"/>
        <charset val="238"/>
      </rPr>
      <t xml:space="preserve">USD </t>
    </r>
  </si>
  <si>
    <t xml:space="preserve"> Japonsko</t>
  </si>
  <si>
    <t xml:space="preserve"> Nizozemsko</t>
  </si>
  <si>
    <t>OBSAH</t>
  </si>
  <si>
    <t>obsah</t>
  </si>
  <si>
    <t>Zahraniční obchod s vybranými  zeměmi</t>
  </si>
  <si>
    <t>Zbožová struktura zahraničního obchodu ČR ( SITC 1)</t>
  </si>
  <si>
    <t>zahraniční obchod ČR</t>
  </si>
  <si>
    <t>mil.USD</t>
  </si>
  <si>
    <t xml:space="preserve">      z toho: Německo</t>
  </si>
  <si>
    <t xml:space="preserve">                  Slovensko</t>
  </si>
  <si>
    <r>
      <t xml:space="preserve">      </t>
    </r>
    <r>
      <rPr>
        <sz val="10"/>
        <rFont val="Arial CE"/>
        <family val="2"/>
        <charset val="238"/>
      </rPr>
      <t>z toho: Brazílie</t>
    </r>
  </si>
  <si>
    <r>
      <t xml:space="preserve">      </t>
    </r>
    <r>
      <rPr>
        <sz val="10"/>
        <rFont val="Arial CE"/>
        <family val="2"/>
        <charset val="238"/>
      </rPr>
      <t>z toho: Rusko</t>
    </r>
  </si>
  <si>
    <t xml:space="preserve">      z toho: Čína</t>
  </si>
  <si>
    <r>
      <t xml:space="preserve">                 </t>
    </r>
    <r>
      <rPr>
        <sz val="10"/>
        <rFont val="Arial CE"/>
        <family val="2"/>
        <charset val="238"/>
      </rPr>
      <t>Indie</t>
    </r>
  </si>
  <si>
    <r>
      <t xml:space="preserve">                 </t>
    </r>
    <r>
      <rPr>
        <sz val="10"/>
        <rFont val="Arial CE"/>
        <family val="2"/>
        <charset val="238"/>
      </rPr>
      <t>Ukrajina</t>
    </r>
  </si>
  <si>
    <t>mil.EUR</t>
  </si>
  <si>
    <t>(v mil. Kč, USD, EUR)</t>
  </si>
  <si>
    <t>Teritoriální struktura zahraničního obchodu ČR (v mil. Kč)</t>
  </si>
  <si>
    <t>Teritoriální struktura zahraničního obchodu ČR (v mil. USD)</t>
  </si>
  <si>
    <t>Teritoritální struktura zahraničního obchodu ČR (v mil. EUR)</t>
  </si>
  <si>
    <r>
      <t xml:space="preserve">                  </t>
    </r>
    <r>
      <rPr>
        <sz val="10"/>
        <rFont val="Arial CE"/>
        <family val="2"/>
        <charset val="238"/>
      </rPr>
      <t>Indie</t>
    </r>
  </si>
  <si>
    <r>
      <t xml:space="preserve">                  </t>
    </r>
    <r>
      <rPr>
        <sz val="10"/>
        <rFont val="Arial CE"/>
        <family val="2"/>
        <charset val="238"/>
      </rPr>
      <t>Turecko</t>
    </r>
  </si>
  <si>
    <r>
      <t xml:space="preserve">                 </t>
    </r>
    <r>
      <rPr>
        <sz val="10"/>
        <rFont val="Arial CE"/>
        <family val="2"/>
        <charset val="238"/>
      </rPr>
      <t>Turecko</t>
    </r>
  </si>
  <si>
    <t xml:space="preserve">     z toho: Kanada</t>
  </si>
  <si>
    <t xml:space="preserve">                 USA</t>
  </si>
  <si>
    <t xml:space="preserve"> Norsko</t>
  </si>
  <si>
    <t>09 - vývoz</t>
  </si>
  <si>
    <t>10 - vývoz</t>
  </si>
  <si>
    <t>09 - dovoz</t>
  </si>
  <si>
    <t>10 - dovoz</t>
  </si>
  <si>
    <t>rok 2009</t>
  </si>
  <si>
    <t>rok 2010</t>
  </si>
  <si>
    <t xml:space="preserve">I. ZÁKLADNÍ ÚDAJE O ZAHRANIČNÍM OBCHODU ČR     </t>
  </si>
  <si>
    <t xml:space="preserve"> Země OECD</t>
  </si>
  <si>
    <t>Vysvětlivky</t>
  </si>
  <si>
    <t>údaje v mil. Kč</t>
  </si>
  <si>
    <t>údaje v mil. USD</t>
  </si>
  <si>
    <t>údaje v mil.USD</t>
  </si>
  <si>
    <t>údaje v mil. EUR</t>
  </si>
  <si>
    <t>údaje  v mil. EUR</t>
  </si>
  <si>
    <t xml:space="preserve"> Ázerbájdžán</t>
  </si>
  <si>
    <t xml:space="preserve"> * Státy s </t>
  </si>
  <si>
    <t xml:space="preserve"> *Státy s </t>
  </si>
  <si>
    <t xml:space="preserve"> V. Británie</t>
  </si>
  <si>
    <t xml:space="preserve"> Korea</t>
  </si>
  <si>
    <t xml:space="preserve"> * Státy s tranzitivní ekonomikou     </t>
  </si>
  <si>
    <t xml:space="preserve"> * Státy s tranzitivní  ekonomikou   </t>
  </si>
  <si>
    <t>KURZ USD</t>
  </si>
  <si>
    <t>KURZ EUR</t>
  </si>
  <si>
    <t>2013</t>
  </si>
  <si>
    <t>leden</t>
  </si>
  <si>
    <t>19,238</t>
  </si>
  <si>
    <t>25,563</t>
  </si>
  <si>
    <t>únor</t>
  </si>
  <si>
    <t>březen</t>
  </si>
  <si>
    <t>duben</t>
  </si>
  <si>
    <t>19,073</t>
  </si>
  <si>
    <t>květen</t>
  </si>
  <si>
    <t>červen</t>
  </si>
  <si>
    <t>4 - 6</t>
  </si>
  <si>
    <t>červenec</t>
  </si>
  <si>
    <t>srpen</t>
  </si>
  <si>
    <t>září</t>
  </si>
  <si>
    <t>7 - 9</t>
  </si>
  <si>
    <t>říjen</t>
  </si>
  <si>
    <t>19,593</t>
  </si>
  <si>
    <t>listopad</t>
  </si>
  <si>
    <t>prosinec</t>
  </si>
  <si>
    <t>10 - 12</t>
  </si>
  <si>
    <t>19,583</t>
  </si>
  <si>
    <t xml:space="preserve">Seskupení zemí </t>
  </si>
  <si>
    <t>Vyspělé tržní ekonomiky:</t>
  </si>
  <si>
    <r>
      <t xml:space="preserve">ESVO </t>
    </r>
    <r>
      <rPr>
        <i/>
        <sz val="10"/>
        <color indexed="8"/>
        <rFont val="Arial"/>
        <family val="2"/>
      </rPr>
      <t xml:space="preserve">(Evropské sdružení volného obchodu):  </t>
    </r>
  </si>
  <si>
    <t xml:space="preserve">Island, Lichtenštejnsko, Norsko (vč. území Svalbard a Jan Mayen), Švýcarsko </t>
  </si>
  <si>
    <t>Ostatní vyspělé tržní ekonomiky:</t>
  </si>
  <si>
    <t xml:space="preserve">Rozvojové ekonomiky: </t>
  </si>
  <si>
    <t xml:space="preserve">Afghánistán, Alžírsko, Americká Samoa, Americké Panenské ostrovy, Angola, Anguilla, Antarktida, Antigua </t>
  </si>
  <si>
    <t>a Barbuda, Argentina, Aruba, Bahamy, Bahrajn, Bangladéš, Barbados, Belize, Benin, Bermudy, Bhútán,</t>
  </si>
  <si>
    <t>republika, Džibutsko, Egypt, Ekvádor, Eritrea, Etiopie, Falklandy, Fidži, Filipíny, Francouzská jižní území,</t>
  </si>
  <si>
    <t>Francouzská Polynésie, Gabon, Gambie, Ghana, Grenada, Guam, Guatemala, Guinea, Guinea-Bissau,</t>
  </si>
  <si>
    <t>Guyana, Haiti, Heardův ostrov a McDonaldovy ostrovy, Honduras, Hongkong, Chile, Indie, Indonésie, Irák,</t>
  </si>
  <si>
    <t>odlehlé ostrovy USA, Mexiko, Mikronésie, Montserrat, Mosambik, Myanmar, Namibie, Nauru, Nepál, Niger,</t>
  </si>
  <si>
    <t>Nigérie, Nikaragua, Niue, Nizozemské Antily, Norfolk, Nová Kaledonie, Okupované palestinské území,</t>
  </si>
  <si>
    <t>Tranzitivní ekonomiky:</t>
  </si>
  <si>
    <r>
      <t>SNS</t>
    </r>
    <r>
      <rPr>
        <i/>
        <sz val="10"/>
        <color indexed="8"/>
        <rFont val="Arial"/>
        <family val="2"/>
      </rPr>
      <t xml:space="preserve"> (Společenství nezávislých států):</t>
    </r>
  </si>
  <si>
    <t>Arménie, Ázerbajdžán, Bělorusko, Kazachstán, Kyrgyzstán, Moldavsko, Rusko, Tádžikistán, Turkmenistán, Ukrajina, Uzbekistán</t>
  </si>
  <si>
    <t xml:space="preserve">Ostatní: </t>
  </si>
  <si>
    <t>Čína, Kuba, Laos, Mongolsko, Severní Korea, Vietnam</t>
  </si>
  <si>
    <r>
      <t>OECD</t>
    </r>
    <r>
      <rPr>
        <i/>
        <sz val="10"/>
        <color indexed="8"/>
        <rFont val="Arial"/>
        <family val="2"/>
      </rPr>
      <t xml:space="preserve"> (Organizace pro hospodářskou spolupráci a rozvoj): </t>
    </r>
  </si>
  <si>
    <t>Austrálie, Belgie, Česká republika, Dánsko, Estonsko, Finsko, Francie, Heardův ostrov a McDonaldovy ostrovy, Chile, Irsko, Island, Itálie, Izrael, Japonsko, Jižní Korea, Kanada, Kokosové ostrovy, Lucembursko, Maďarsko, Mexiko, Německo, Nizozemsko, Norfolk, Norsko, Nový Zéland, Polsko, Portugalsko, Rakousko, Řecko, Slovensko, Slovinsko, Spojené státy americké, Španělsko, Švédsko, Švýcarsko, Turecko, Vánoční ostrov, Velká Británie a Severní Irsko, Americké Panenské ostrovy</t>
  </si>
  <si>
    <t>MPO - odbor řízení exportní strategie</t>
  </si>
  <si>
    <t xml:space="preserve">MPO - odbor řízení exportní strategie </t>
  </si>
  <si>
    <t>25,476</t>
  </si>
  <si>
    <t>19,159</t>
  </si>
  <si>
    <t>25,522</t>
  </si>
  <si>
    <t>19,806</t>
  </si>
  <si>
    <t>25,662</t>
  </si>
  <si>
    <t>19,375</t>
  </si>
  <si>
    <t>25,568</t>
  </si>
  <si>
    <t>19,836</t>
  </si>
  <si>
    <t>25,840</t>
  </si>
  <si>
    <t>19,490</t>
  </si>
  <si>
    <t>25,636</t>
  </si>
  <si>
    <t>19,955</t>
  </si>
  <si>
    <t>25,889</t>
  </si>
  <si>
    <t>25,687</t>
  </si>
  <si>
    <t>19,532</t>
  </si>
  <si>
    <t>25,761</t>
  </si>
  <si>
    <t>19,778</t>
  </si>
  <si>
    <t>25,831</t>
  </si>
  <si>
    <t>19,575</t>
  </si>
  <si>
    <t>25,699</t>
  </si>
  <si>
    <t xml:space="preserve"> ** Státy EU 28</t>
  </si>
  <si>
    <r>
      <t xml:space="preserve">EU28 </t>
    </r>
    <r>
      <rPr>
        <i/>
        <sz val="10"/>
        <color indexed="8"/>
        <rFont val="Arial"/>
        <family val="2"/>
      </rPr>
      <t>-</t>
    </r>
    <r>
      <rPr>
        <b/>
        <i/>
        <sz val="10"/>
        <color indexed="8"/>
        <rFont val="Arial"/>
        <family val="2"/>
      </rPr>
      <t xml:space="preserve"> </t>
    </r>
    <r>
      <rPr>
        <i/>
        <sz val="10"/>
        <color indexed="8"/>
        <rFont val="Arial"/>
        <family val="2"/>
      </rPr>
      <t xml:space="preserve">Evropská unie: </t>
    </r>
  </si>
  <si>
    <t>Belgie, Bulharsko, Česká republika, Dánsko, Estonsko, Finsko, Francie (vč. Monaka a departementů  - Francouzská Guyana, Guadeloupe, Martinik a Réunion), Chorvatsko, Irsko, Itálie, Kypr, Litva, Lotyšsko, Lucembursko, Maďarsko, Malta, Německo, Nizozemsko, Polsko, Portugalsko, Rakousko, Rumunsko, Řecko, Slovensko, Slovinsko, Velká Británie a Severní Irsko (vč. ostrovů Man, Guernsey a Jersey), Španělsko, Švédsko</t>
  </si>
  <si>
    <t>19,828</t>
  </si>
  <si>
    <t>25,949</t>
  </si>
  <si>
    <t>19,613</t>
  </si>
  <si>
    <t>25,736</t>
  </si>
  <si>
    <t>19,398</t>
  </si>
  <si>
    <t>25,818</t>
  </si>
  <si>
    <t>19,585</t>
  </si>
  <si>
    <t>25,747</t>
  </si>
  <si>
    <t>Země EU27 + země ESVO + ostatní vyspělé tržní ekonomiky</t>
  </si>
  <si>
    <t>Andorra, Austrálie, Faerské ostrovy, Gibraltar, Grónsko, Izrael, Japonsko, Jihoafrická republika, Kanada,  Nový Zéland, San Marino, Spojené státy americké (vč. Portorika), Turecko, Svatý stolec (Vatikán)</t>
  </si>
  <si>
    <t>Bolívie, Bonaire, Botswana, Bouvetův ostrov, Brazílie, Britské indickooceánské území, Britské Panenské ostrovy,</t>
  </si>
  <si>
    <r>
      <t xml:space="preserve">Brunej Darussalam, Burkina Faso, Burundi, Ceuta, Cookovy ostrovy, </t>
    </r>
    <r>
      <rPr>
        <sz val="10"/>
        <color indexed="8"/>
        <rFont val="Arial"/>
        <family val="2"/>
        <charset val="238"/>
      </rPr>
      <t>Curaçao,</t>
    </r>
    <r>
      <rPr>
        <sz val="10"/>
        <color indexed="8"/>
        <rFont val="Arial"/>
        <family val="2"/>
      </rPr>
      <t xml:space="preserve"> Čad, Dominika, Dominikánská</t>
    </r>
  </si>
  <si>
    <t xml:space="preserve">Írán, Jamajka, Jemen, Jižní Georgie a Jižní Sandwichovy ostrovy, Jižní Korea, Jižní Súdán, Jordánsko, </t>
  </si>
  <si>
    <t xml:space="preserve">Kajmanské ostrovy, Kambodža, Kamerun, Kapverdy, Katar, Keňa, Kiribati, Kokosové ostrovy, Kolumbie, Komory, </t>
  </si>
  <si>
    <t xml:space="preserve">Kongo, Konžská dem. republika, Kostarika, Kuvajt, Lesotho, Libanon, Libérie, Libye, Macao, Madagaskar, </t>
  </si>
  <si>
    <t>Malajsie, Malawi, Maledivy, Mali, Maroko, Marshallovy ostrovy, Mauricius, Mauritánie, Mayotte, Melilla, Menší</t>
  </si>
  <si>
    <t xml:space="preserve">Omán, Pákistán, Palau, Panama, Papua Nová Guinea, Paraguay, Peru, Pitcairn, Pobřeží slonoviny, Rovníková </t>
  </si>
  <si>
    <t>Guinea, Rwanda, Saint Pierre a Miquelon, Salvador, Samoa, Saúdská Arábie, Senegal, Severní Mariany,</t>
  </si>
  <si>
    <t xml:space="preserve">Seychely, Sierra Leone, Singapur, Somálsko, Spojené arabské emiráty, Srí Lanka, Středoafrická republika, </t>
  </si>
  <si>
    <t>Súdán, Surinam, Svatá Helena, Svatá Lucie, Svatý Bartoloměj, Svatý Kryštof a Nevis, Svatý Martin (fr. část),</t>
  </si>
  <si>
    <t xml:space="preserve">Svatý Tomáš, Svatý Vincenc, Svazijsko, Sýrie, Šalamounovy ostrovy, Tanzánie, Thajsko, Tchajwan, Togo, </t>
  </si>
  <si>
    <t xml:space="preserve">Tokelau, Tonga, Trinidad a Tobago, Tunisko, Turks a Caicos, Tuvalu, Uganda, Uruguay, Vánoční ostrov, </t>
  </si>
  <si>
    <t>Vanuatu, Venezuela, Východní Timor, Wallis a Futuna, Zambie, Západní Sahara, Zimbabwe</t>
  </si>
  <si>
    <t>Albánie,  Bosna a Hercegovina, Černá Hora, Gruzie, Kosovo, Makedonie, Srbsko</t>
  </si>
  <si>
    <t>19,321</t>
  </si>
  <si>
    <t>25,787</t>
  </si>
  <si>
    <t>19,519</t>
  </si>
  <si>
    <t>25,852</t>
  </si>
  <si>
    <t>19,556</t>
  </si>
  <si>
    <t>25,751</t>
  </si>
  <si>
    <t>18,827</t>
  </si>
  <si>
    <t>25,658</t>
  </si>
  <si>
    <t>19,480</t>
  </si>
  <si>
    <t>25,742</t>
  </si>
  <si>
    <t>26,925</t>
  </si>
  <si>
    <t>19,523</t>
  </si>
  <si>
    <t>25,848</t>
  </si>
  <si>
    <t>20,078</t>
  </si>
  <si>
    <t>27,517</t>
  </si>
  <si>
    <t>26,657</t>
  </si>
  <si>
    <t>19,565</t>
  </si>
  <si>
    <t>25,974</t>
  </si>
  <si>
    <t xml:space="preserve"> 14/13</t>
  </si>
  <si>
    <t>Zahraniční obchod ČR v jednotlivých měsících roku 2013 a 2014</t>
  </si>
  <si>
    <t>Index 14/13</t>
  </si>
  <si>
    <t xml:space="preserve"> Slovinsko</t>
  </si>
  <si>
    <t>Poznámka: Pořadí zemí je podle obratu dle dat roku 2013.</t>
  </si>
  <si>
    <t>Vývoz dle jednotlivých měsíců roku 2013 a 2014</t>
  </si>
  <si>
    <t>Dovoz dle jednotlivých měsíců roku 2013 a 2014</t>
  </si>
  <si>
    <t>Zahraniční obchod dle jednotlivých měsíců roku 2014</t>
  </si>
  <si>
    <t>(rok 2014 - předběžné údaje)</t>
  </si>
  <si>
    <t>po 10.3.2014</t>
  </si>
  <si>
    <t>zpřesněné údaje za leden až prosinec k 28.2.2014</t>
  </si>
  <si>
    <t>po 7.4.2014</t>
  </si>
  <si>
    <t>zpřesněné údaje za leden až říjen 2013 k 28.2.2014</t>
  </si>
  <si>
    <t>zpřesněné údaje za leden 2014 k 28.3.2014</t>
  </si>
  <si>
    <t>zpřesněné údaje za listopad 2013 k 28.3.2014</t>
  </si>
  <si>
    <t>předběžné údaje za únor 2014 k 28.3.2014</t>
  </si>
  <si>
    <t>zpřesněné údaje za prosinec 2013 k 28.3.2014</t>
  </si>
  <si>
    <t>út 6.5.2014</t>
  </si>
  <si>
    <t>zpřesněné údaje za leden 2014 k 29.4.2014</t>
  </si>
  <si>
    <t>zpřesněné údaje za únor 2014 k 29.4.2014</t>
  </si>
  <si>
    <t>zpřesněné údaje za prosinec 2013 k 29.4.2014</t>
  </si>
  <si>
    <t>předběžné údaje za březen 2014 k 29.4.2014</t>
  </si>
  <si>
    <t>pá 6.6.2014</t>
  </si>
  <si>
    <t>zpřesněné údaje za leden 2014 k 30.5.2014</t>
  </si>
  <si>
    <t>zpřesněné údaje za únor 2014 k 30.5.2014</t>
  </si>
  <si>
    <t>zpřesněné údaje za březen 2014 k 30.5.2014</t>
  </si>
  <si>
    <t>předběžné údaje za duben 2014 k 30.5.2014</t>
  </si>
  <si>
    <t>po 7.7.2014</t>
  </si>
  <si>
    <t>zpřesněné údaje za únor 2014 k 27.6.2014</t>
  </si>
  <si>
    <t>zpřesněné údaje za březen 2014 k 27.6.2014</t>
  </si>
  <si>
    <t>zpřesněné údaje za duben 2014 k 27.6.2014</t>
  </si>
  <si>
    <t>předběžné údaje za květen 2014 k 27.6.2014</t>
  </si>
  <si>
    <t>st 6.8.2014</t>
  </si>
  <si>
    <t>zpřesněné údaje za březen 2014 k 28.7.2014</t>
  </si>
  <si>
    <t>zpřesněné údaje za duben 2014 k 28.7.2014</t>
  </si>
  <si>
    <t>zpřesněné údaje za květen 2014 k 28.7.2014</t>
  </si>
  <si>
    <t>předběžné údaje za červen 2014 k 28.7.2014</t>
  </si>
  <si>
    <t>po 8.9.2014</t>
  </si>
  <si>
    <t>definitivní údaje za leden až prosinec 2013 k 28.8.2014</t>
  </si>
  <si>
    <t>zpřesněné údaje za leden až červen 2014 k 28.8.2014</t>
  </si>
  <si>
    <t>předběžné údaje za červenec 2014 k 28.8.2014</t>
  </si>
  <si>
    <t>út 7.10.2014</t>
  </si>
  <si>
    <t>zpřesněné údaje za květen 2014 k 26.9.2014</t>
  </si>
  <si>
    <t>zpřesněné údaje za červen 2014 k 26.9.2014</t>
  </si>
  <si>
    <t>zpřesněné údaje za červenec 2014 k 26.9.2014</t>
  </si>
  <si>
    <t>předběžné údaje za srpen 2014 k 26.9.2014</t>
  </si>
  <si>
    <t>čt 6.11.2014</t>
  </si>
  <si>
    <t>zpřesněné údaje za červen 2014 k 29.10.2014</t>
  </si>
  <si>
    <t>zpřesněné údaje za červenec 2014 k 29.10.2014</t>
  </si>
  <si>
    <t>zpřesněné údaje za srpen 2014 k 29.10.2014</t>
  </si>
  <si>
    <t>předběžné údaje za září 2014 k 29.10.2014</t>
  </si>
  <si>
    <t>po 8.12.2014</t>
  </si>
  <si>
    <t>zpřesněné údaje za červenec 2014 k 1.12.2014</t>
  </si>
  <si>
    <t>zpřesněné údaje za srpen 2014 k 1.12.2014</t>
  </si>
  <si>
    <t>zpřesněné údaje za září 2014 k 1.12.2014</t>
  </si>
  <si>
    <t>předběžné údaje za říjen 2014 k 1.12.2014</t>
  </si>
  <si>
    <t>st 7.1.2015</t>
  </si>
  <si>
    <t>zpřesněné údaje za srpen 2014 k 31.12.2014</t>
  </si>
  <si>
    <t>zpřesněné údaje za září 2014 k 31.12.2014</t>
  </si>
  <si>
    <t>zpřesněné údaje za říjen 2014 k 31.12.2014</t>
  </si>
  <si>
    <t>předběžné údaje za listopad 2014 k 31.12.2014</t>
  </si>
  <si>
    <t>pá 6.2.2015</t>
  </si>
  <si>
    <t>zpřesněné údaje za září 2014 k 28.1.2015</t>
  </si>
  <si>
    <t>zpřesněné údaje za říjen 2014 k 28.1.2015</t>
  </si>
  <si>
    <t>zpřesněné údaje za listopad 2014 k 28.1.2015</t>
  </si>
  <si>
    <t>předběžné údaje za prosinec 2014 k 28.1.2015</t>
  </si>
  <si>
    <t>předběžné údaje za leden 2014 k 28.2.2014</t>
  </si>
  <si>
    <t>2014</t>
  </si>
  <si>
    <t>20,196</t>
  </si>
  <si>
    <t>27,484</t>
  </si>
  <si>
    <t>VYSVĚTLIVKY   A   UPOZORNĚNÍ   PRO   UŽIVATELE</t>
  </si>
  <si>
    <t>1.</t>
  </si>
  <si>
    <r>
      <t xml:space="preserve">Údaje za jednotlivá období roku </t>
    </r>
    <r>
      <rPr>
        <b/>
        <sz val="9"/>
        <rFont val="Arial CE"/>
        <family val="2"/>
        <charset val="238"/>
      </rPr>
      <t xml:space="preserve">2014 </t>
    </r>
    <r>
      <rPr>
        <sz val="9"/>
        <rFont val="Arial CE"/>
        <family val="2"/>
        <charset val="238"/>
      </rPr>
      <t xml:space="preserve">jsou údaji </t>
    </r>
    <r>
      <rPr>
        <b/>
        <sz val="9"/>
        <rFont val="Arial CE"/>
        <family val="2"/>
        <charset val="238"/>
      </rPr>
      <t>předběžnými.</t>
    </r>
  </si>
  <si>
    <t>2.</t>
  </si>
  <si>
    <t>ČSÚ stanovil následující termíny zveřejňování  údajů o zahraničním obchodu roku 2014:</t>
  </si>
  <si>
    <r>
      <t>(37. kalendářní den po ukončení sledovaného období)</t>
    </r>
    <r>
      <rPr>
        <b/>
        <sz val="9"/>
        <rFont val="Arial CE"/>
        <family val="2"/>
        <charset val="238"/>
      </rPr>
      <t>:</t>
    </r>
  </si>
  <si>
    <t>Údaje za období</t>
  </si>
  <si>
    <t>Datum zveřejnění</t>
  </si>
  <si>
    <t>Poznámka</t>
  </si>
  <si>
    <t xml:space="preserve"> leden</t>
  </si>
  <si>
    <t xml:space="preserve"> leden - únor</t>
  </si>
  <si>
    <t xml:space="preserve"> leden - březen </t>
  </si>
  <si>
    <t xml:space="preserve"> leden - duben </t>
  </si>
  <si>
    <t xml:space="preserve"> leden - květen</t>
  </si>
  <si>
    <t xml:space="preserve"> leden - červen</t>
  </si>
  <si>
    <t xml:space="preserve"> leden - červenec </t>
  </si>
  <si>
    <t xml:space="preserve"> leden - srpen </t>
  </si>
  <si>
    <t xml:space="preserve"> leden - září</t>
  </si>
  <si>
    <t xml:space="preserve"> leden - říjen </t>
  </si>
  <si>
    <t xml:space="preserve"> leden - listopad</t>
  </si>
  <si>
    <t xml:space="preserve"> leden - prosinec </t>
  </si>
  <si>
    <t>3.</t>
  </si>
  <si>
    <t>Zdrojem informací o zahraničním obchodu jsou data získávaná celními orgány. Sběr dat a prvotní kontrolu zajišťuje Generální ředitelství cel, další zpracování, kontrolu a zveřejnění provádí Český statistický úřad.</t>
  </si>
  <si>
    <t>Statistika zahraničního obchodu vzniká spojováním dat ze dvou systémů - Intrastat (statistika vnitrounijního obchodu, která  je založena na generálním systému obchodu; data jsou získávána prostřednictvím výkazů přímo od firem) a Extrastat (statistika zahraničního obchodu se zeměmi mimo EU, která je založena na speciálním systému obchodu; zdrojem statistických údajů je celní prohlášení).</t>
  </si>
  <si>
    <t>Do statistiky se nezahrnuje zboží v režimu tranzitu, zjednodušeného oběhu, dočasného použití, propuštění do volného oběhu po aktivním zušlechtění nebo přepracování pod celním dohledem, nezákonný obchod, provozní leasing, měnové zlato, zboží pro diplomatické účely, pomoc v oblastech zasažených živelnými pohromami.</t>
  </si>
  <si>
    <t>Do Intrastatu se nezahrnují jednotlivé obchodní operace realizované osobami, které nejsou zaregistrované k DPH. Povinnost vykazovat nemají ani zpravodajské jednotky, které nedosáhnou hodnotu prahů pro vykazování (8 milionů  Kč pro přijetí, 8 milionů Kč pro odeslání), avšak jimi realizovaný obchod se do statistiky zahrnuje pomocí matematicko-statistických dopočtů.</t>
  </si>
  <si>
    <t>4.</t>
  </si>
  <si>
    <t>Údaje v USD a EUR sledovaného roku jsou přepočteny průměrnými měsíčními kurzy ČNB, údaje roku předchozího kumulovaným kurzem ČNB (viz str. 24).</t>
  </si>
  <si>
    <t>5.</t>
  </si>
  <si>
    <t>Veškeré údaje v tabulkách jsou zpracovány z hodnot v korunách a následně zaokrouhleny na tisíce resp. miliony.   Z toho důvodu nemusí souhlasit součet částí celku s celkovým údajem a mohou se vyskytnout i drobné diference.</t>
  </si>
  <si>
    <t>20,094</t>
  </si>
  <si>
    <t>27,443</t>
  </si>
  <si>
    <t>20,147</t>
  </si>
  <si>
    <t>27,464</t>
  </si>
  <si>
    <t>Teritoriální struktura zahraničního obchodu ČR za leden - březen 2014</t>
  </si>
  <si>
    <t>(rok 2013 - zpřesněné údaje dle závěrky k 29.4. 2014)</t>
  </si>
  <si>
    <t>1-3/2013</t>
  </si>
  <si>
    <t>1-3/2014</t>
  </si>
  <si>
    <t>1-3/13</t>
  </si>
  <si>
    <t>1-3/14</t>
  </si>
  <si>
    <t>(rok 2013 - zpřesněné údaje dle závěrky k 29.4.2014)</t>
  </si>
  <si>
    <t>Zahraniční obchod s vybranými zeměmi za leden - březen 2014</t>
  </si>
  <si>
    <t>Zbožová struktura zahraničního obchodu ČR za leden - březen 2014</t>
  </si>
  <si>
    <t xml:space="preserve"> 1-3/13</t>
  </si>
  <si>
    <t xml:space="preserve"> 1-3/14</t>
  </si>
  <si>
    <t>I-III</t>
  </si>
  <si>
    <r>
      <t xml:space="preserve">Data r. </t>
    </r>
    <r>
      <rPr>
        <b/>
        <sz val="9"/>
        <rFont val="Arial CE"/>
        <family val="2"/>
        <charset val="238"/>
      </rPr>
      <t>2013</t>
    </r>
    <r>
      <rPr>
        <sz val="9"/>
        <rFont val="Arial CE"/>
        <family val="2"/>
        <charset val="238"/>
      </rPr>
      <t xml:space="preserve"> jsou </t>
    </r>
    <r>
      <rPr>
        <b/>
        <sz val="9"/>
        <rFont val="Arial CE"/>
        <charset val="238"/>
      </rPr>
      <t xml:space="preserve">revidovaná </t>
    </r>
    <r>
      <rPr>
        <sz val="9"/>
        <rFont val="Arial CE"/>
        <family val="2"/>
        <charset val="238"/>
      </rPr>
      <t xml:space="preserve">dle závěrky k </t>
    </r>
    <r>
      <rPr>
        <b/>
        <sz val="9"/>
        <rFont val="Arial CE"/>
        <charset val="238"/>
      </rPr>
      <t>29</t>
    </r>
    <r>
      <rPr>
        <b/>
        <sz val="9"/>
        <rFont val="Arial CE"/>
        <family val="2"/>
        <charset val="238"/>
      </rPr>
      <t>.4.2014.</t>
    </r>
  </si>
  <si>
    <t>Zahraniční obchod ČR v jednotlivých měsících roku  - načítaně</t>
  </si>
  <si>
    <t>Zahraniční obchod ČR v jednotlivých měsících roku  - jednotlivě</t>
  </si>
  <si>
    <t>Vývoz dle jednotlivých měsíců roku  (v mil. Kč)</t>
  </si>
  <si>
    <t>Dovoz dle jednotlivých měsíců roku  (v mil. Kč)</t>
  </si>
  <si>
    <t>Vývoz dle jednotlivých měsíců roku  (v tis. USD)</t>
  </si>
  <si>
    <t>Dovoz dle jednotlivých měsíců roku  (v tis. USD)</t>
  </si>
  <si>
    <t>Vývoz dle jednotlivých měsíců roku  (v tis. EUR)</t>
  </si>
  <si>
    <t>Dovoz dle jednotlivých měsíců roku  (v tis. EUR)</t>
  </si>
  <si>
    <t>Teritoriální struktura ZO dle jednotlivých měsíců roku  (v mil. Kč)</t>
  </si>
  <si>
    <t>Teritoriální struktura ZO dle jednotlivých měsíců roku (v mil. USD)</t>
  </si>
  <si>
    <t>Teritoriální struktura ZO dle jednotlivých měsíců roku  (v mil. EUR)</t>
  </si>
  <si>
    <t>19,818</t>
  </si>
  <si>
    <t>27,394</t>
  </si>
  <si>
    <t>20,038</t>
  </si>
  <si>
    <t>27,441</t>
  </si>
  <si>
    <t>Zahraniční obchod s prioritními zeměmi za leden - březen 2014</t>
  </si>
  <si>
    <t>Země</t>
  </si>
  <si>
    <t xml:space="preserve"> 1-3/2013</t>
  </si>
  <si>
    <t xml:space="preserve"> 1-3/2014</t>
  </si>
  <si>
    <t>14/13</t>
  </si>
  <si>
    <t>Brazílie</t>
  </si>
  <si>
    <t>Čína</t>
  </si>
  <si>
    <t>Indie</t>
  </si>
  <si>
    <t>Irák</t>
  </si>
  <si>
    <t>Kazachstán</t>
  </si>
  <si>
    <t>Mexiko</t>
  </si>
  <si>
    <t>Rusko</t>
  </si>
  <si>
    <t>Srbsko</t>
  </si>
  <si>
    <t>Turecko</t>
  </si>
  <si>
    <t>Ukrajina</t>
  </si>
  <si>
    <t>USA</t>
  </si>
  <si>
    <t>Vietnam</t>
  </si>
  <si>
    <t>Celkem prioritní země a země zájmu mimo EU</t>
  </si>
  <si>
    <t>Zahraniční obchod se zeměmi zájmu mimo EU za leden - březen 2014</t>
  </si>
  <si>
    <t>Angola</t>
  </si>
  <si>
    <t>Argentina</t>
  </si>
  <si>
    <t>Austrálie</t>
  </si>
  <si>
    <t>Ázerbájdžán</t>
  </si>
  <si>
    <t>Bělorusko</t>
  </si>
  <si>
    <t>Egypt</t>
  </si>
  <si>
    <t>Etiopie</t>
  </si>
  <si>
    <t>Ghana</t>
  </si>
  <si>
    <t>Chile</t>
  </si>
  <si>
    <t>Indonésie</t>
  </si>
  <si>
    <t>Izrael</t>
  </si>
  <si>
    <t>Japonsko</t>
  </si>
  <si>
    <t>Jižní Afrika</t>
  </si>
  <si>
    <t>Kanada</t>
  </si>
  <si>
    <t>Kolumbie</t>
  </si>
  <si>
    <t>Maroko</t>
  </si>
  <si>
    <t>Moldavsko</t>
  </si>
  <si>
    <t>Nigérie</t>
  </si>
  <si>
    <t>Norsko</t>
  </si>
  <si>
    <t>Peru</t>
  </si>
  <si>
    <t>Senegal</t>
  </si>
  <si>
    <t>Singapur</t>
  </si>
  <si>
    <t>Spojené Arabské Emiráty</t>
  </si>
  <si>
    <t>Švýcarsko</t>
  </si>
  <si>
    <t>Thajsko</t>
  </si>
  <si>
    <t xml:space="preserve">Celkem </t>
  </si>
  <si>
    <t>Celkem země zájmu mimo EU a prioritní země</t>
  </si>
</sst>
</file>

<file path=xl/styles.xml><?xml version="1.0" encoding="utf-8"?>
<styleSheet xmlns="http://schemas.openxmlformats.org/spreadsheetml/2006/main">
  <numFmts count="7">
    <numFmt numFmtId="164" formatCode="0.0"/>
    <numFmt numFmtId="165" formatCode="###,##0"/>
    <numFmt numFmtId="166" formatCode="###,##0.0"/>
    <numFmt numFmtId="167" formatCode="#,##0.0"/>
    <numFmt numFmtId="168" formatCode="dd/mm/yy"/>
    <numFmt numFmtId="169" formatCode="dd/mm/yyyy"/>
    <numFmt numFmtId="170" formatCode="d/m/yy;@"/>
  </numFmts>
  <fonts count="87">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CE"/>
      <charset val="238"/>
    </font>
    <font>
      <i/>
      <sz val="10"/>
      <name val="Arial CE"/>
      <charset val="238"/>
    </font>
    <font>
      <sz val="10"/>
      <name val="Arial CE"/>
      <charset val="238"/>
    </font>
    <font>
      <b/>
      <sz val="11"/>
      <name val="Arial CE"/>
      <charset val="238"/>
    </font>
    <font>
      <b/>
      <sz val="12"/>
      <name val="Arial CE"/>
      <family val="2"/>
      <charset val="238"/>
    </font>
    <font>
      <b/>
      <sz val="10"/>
      <name val="Arial CE"/>
      <family val="2"/>
      <charset val="238"/>
    </font>
    <font>
      <sz val="11"/>
      <name val="Arial CE"/>
      <family val="2"/>
      <charset val="238"/>
    </font>
    <font>
      <b/>
      <sz val="11"/>
      <name val="Arial CE"/>
      <family val="2"/>
      <charset val="238"/>
    </font>
    <font>
      <b/>
      <sz val="12"/>
      <name val="Arial CE"/>
      <charset val="238"/>
    </font>
    <font>
      <sz val="10"/>
      <name val="Arial CE"/>
      <family val="2"/>
      <charset val="238"/>
    </font>
    <font>
      <sz val="9"/>
      <name val="Arial CE"/>
      <family val="2"/>
      <charset val="238"/>
    </font>
    <font>
      <b/>
      <sz val="14"/>
      <name val="Arial CE"/>
      <family val="2"/>
      <charset val="238"/>
    </font>
    <font>
      <b/>
      <vertAlign val="superscript"/>
      <sz val="10"/>
      <name val="Arial CE"/>
      <family val="2"/>
      <charset val="238"/>
    </font>
    <font>
      <i/>
      <sz val="9"/>
      <name val="Arial CE"/>
      <charset val="238"/>
    </font>
    <font>
      <b/>
      <sz val="9"/>
      <name val="Arial CE"/>
      <family val="2"/>
      <charset val="238"/>
    </font>
    <font>
      <b/>
      <sz val="16"/>
      <color indexed="10"/>
      <name val="Arial CE"/>
      <charset val="238"/>
    </font>
    <font>
      <b/>
      <sz val="10"/>
      <color indexed="10"/>
      <name val="Arial CE"/>
      <family val="2"/>
      <charset val="238"/>
    </font>
    <font>
      <b/>
      <sz val="10"/>
      <color indexed="10"/>
      <name val="Arial CE"/>
      <charset val="238"/>
    </font>
    <font>
      <b/>
      <sz val="10"/>
      <color indexed="8"/>
      <name val="Arial CE"/>
      <family val="2"/>
      <charset val="238"/>
    </font>
    <font>
      <sz val="11"/>
      <name val="Arial CE"/>
      <charset val="238"/>
    </font>
    <font>
      <sz val="10"/>
      <name val="Arial CE"/>
      <charset val="238"/>
    </font>
    <font>
      <u/>
      <sz val="7.5"/>
      <color indexed="12"/>
      <name val="Arial CE"/>
      <charset val="238"/>
    </font>
    <font>
      <u/>
      <sz val="7.5"/>
      <color indexed="36"/>
      <name val="Arial CE"/>
      <charset val="238"/>
    </font>
    <font>
      <i/>
      <sz val="9"/>
      <name val="Arial CE"/>
      <family val="2"/>
      <charset val="238"/>
    </font>
    <font>
      <sz val="12"/>
      <name val="Arial CE"/>
      <family val="2"/>
      <charset val="238"/>
    </font>
    <font>
      <sz val="10"/>
      <color indexed="8"/>
      <name val="Arial CE"/>
      <family val="2"/>
      <charset val="238"/>
    </font>
    <font>
      <sz val="9"/>
      <color indexed="8"/>
      <name val="Arial CE"/>
      <family val="2"/>
      <charset val="238"/>
    </font>
    <font>
      <b/>
      <sz val="9"/>
      <color indexed="8"/>
      <name val="Arial CE"/>
      <family val="2"/>
      <charset val="238"/>
    </font>
    <font>
      <b/>
      <sz val="16"/>
      <color indexed="10"/>
      <name val="Arial CE"/>
      <family val="2"/>
      <charset val="238"/>
    </font>
    <font>
      <sz val="10"/>
      <color indexed="10"/>
      <name val="Arial CE"/>
      <family val="2"/>
      <charset val="238"/>
    </font>
    <font>
      <sz val="14"/>
      <name val="Arial CE"/>
      <family val="2"/>
      <charset val="238"/>
    </font>
    <font>
      <u/>
      <sz val="11"/>
      <color indexed="12"/>
      <name val="Arial CE"/>
      <family val="2"/>
      <charset val="238"/>
    </font>
    <font>
      <b/>
      <i/>
      <sz val="9"/>
      <name val="Arial CE"/>
      <family val="2"/>
      <charset val="238"/>
    </font>
    <font>
      <b/>
      <i/>
      <sz val="8"/>
      <name val="Arial CE"/>
      <family val="2"/>
      <charset val="238"/>
    </font>
    <font>
      <u/>
      <sz val="10"/>
      <color indexed="12"/>
      <name val="Arial CE"/>
      <family val="2"/>
      <charset val="238"/>
    </font>
    <font>
      <sz val="10"/>
      <color indexed="12"/>
      <name val="Arial CE"/>
      <family val="2"/>
      <charset val="238"/>
    </font>
    <font>
      <sz val="8"/>
      <color theme="1"/>
      <name val="Arial"/>
      <family val="2"/>
      <charset val="238"/>
    </font>
    <font>
      <sz val="10"/>
      <name val="Arial"/>
      <family val="2"/>
    </font>
    <font>
      <sz val="10"/>
      <color indexed="8"/>
      <name val="Arial"/>
      <family val="2"/>
    </font>
    <font>
      <b/>
      <i/>
      <u/>
      <sz val="14"/>
      <name val="Arial CE"/>
      <family val="2"/>
      <charset val="238"/>
    </font>
    <font>
      <b/>
      <i/>
      <sz val="10"/>
      <name val="Arial CE"/>
      <family val="2"/>
      <charset val="238"/>
    </font>
    <font>
      <b/>
      <sz val="12"/>
      <color indexed="8"/>
      <name val="Arial"/>
      <family val="2"/>
    </font>
    <font>
      <b/>
      <i/>
      <sz val="9"/>
      <color indexed="8"/>
      <name val="Arial"/>
      <family val="2"/>
    </font>
    <font>
      <b/>
      <i/>
      <sz val="10"/>
      <color indexed="8"/>
      <name val="Arial"/>
      <family val="2"/>
    </font>
    <font>
      <i/>
      <sz val="10"/>
      <color indexed="8"/>
      <name val="Arial"/>
      <family val="2"/>
    </font>
    <font>
      <b/>
      <sz val="10"/>
      <color indexed="8"/>
      <name val="Arial"/>
      <family val="2"/>
    </font>
    <font>
      <b/>
      <sz val="11"/>
      <color indexed="8"/>
      <name val="Arial"/>
      <family val="2"/>
    </font>
    <font>
      <sz val="8"/>
      <name val="Arial"/>
      <family val="2"/>
    </font>
    <font>
      <sz val="10"/>
      <color indexed="8"/>
      <name val="Arial"/>
      <family val="2"/>
      <charset val="238"/>
    </font>
    <font>
      <sz val="10"/>
      <color theme="1"/>
      <name val="Arial"/>
      <family val="2"/>
      <charset val="238"/>
    </font>
    <font>
      <sz val="9"/>
      <name val="Arial"/>
      <family val="2"/>
    </font>
    <font>
      <b/>
      <sz val="9"/>
      <color theme="1"/>
      <name val="Arial"/>
      <family val="2"/>
      <charset val="238"/>
    </font>
    <font>
      <sz val="9"/>
      <color theme="1"/>
      <name val="Arial"/>
      <family val="2"/>
      <charset val="238"/>
    </font>
    <font>
      <sz val="9"/>
      <name val="Arial CE"/>
      <charset val="238"/>
    </font>
    <font>
      <b/>
      <sz val="9"/>
      <name val="Arial CE"/>
      <charset val="238"/>
    </font>
    <font>
      <b/>
      <sz val="9"/>
      <color indexed="8"/>
      <name val="Arial CE"/>
      <charset val="238"/>
    </font>
    <font>
      <b/>
      <sz val="8"/>
      <name val="Arial"/>
      <family val="2"/>
      <charset val="238"/>
    </font>
    <font>
      <b/>
      <i/>
      <sz val="8"/>
      <name val="Arial"/>
      <family val="2"/>
      <charset val="238"/>
    </font>
    <font>
      <sz val="8"/>
      <name val="Arial"/>
      <family val="2"/>
      <charset val="238"/>
    </font>
    <font>
      <sz val="8"/>
      <color theme="1"/>
      <name val="Arial"/>
      <family val="2"/>
    </font>
    <font>
      <sz val="8"/>
      <name val="Arial CE"/>
      <family val="2"/>
      <charset val="238"/>
    </font>
    <font>
      <i/>
      <sz val="8"/>
      <name val="Arial"/>
      <family val="2"/>
      <charset val="238"/>
    </font>
    <font>
      <i/>
      <sz val="8"/>
      <name val="Arial"/>
      <family val="2"/>
    </font>
    <font>
      <b/>
      <i/>
      <sz val="8"/>
      <name val="Arial"/>
      <family val="2"/>
    </font>
    <font>
      <sz val="9"/>
      <color indexed="8"/>
      <name val="Arial"/>
      <family val="2"/>
    </font>
    <font>
      <b/>
      <sz val="11"/>
      <color theme="1"/>
      <name val="Arial"/>
      <family val="2"/>
      <charset val="238"/>
    </font>
    <font>
      <b/>
      <sz val="10"/>
      <color theme="1"/>
      <name val="Arial"/>
      <family val="2"/>
      <charset val="238"/>
    </font>
    <font>
      <sz val="11"/>
      <color theme="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9">
    <border>
      <left/>
      <right/>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right/>
      <top/>
      <bottom style="double">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top/>
      <bottom style="thick">
        <color indexed="64"/>
      </bottom>
      <diagonal/>
    </border>
    <border>
      <left/>
      <right style="thick">
        <color indexed="64"/>
      </right>
      <top style="medium">
        <color indexed="64"/>
      </top>
      <bottom/>
      <diagonal/>
    </border>
    <border>
      <left/>
      <right style="thick">
        <color indexed="64"/>
      </right>
      <top/>
      <bottom style="double">
        <color indexed="64"/>
      </bottom>
      <diagonal/>
    </border>
    <border>
      <left/>
      <right style="thick">
        <color indexed="64"/>
      </right>
      <top style="double">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right style="thick">
        <color indexed="64"/>
      </right>
      <top style="thin">
        <color indexed="64"/>
      </top>
      <bottom style="double">
        <color indexed="64"/>
      </bottom>
      <diagonal/>
    </border>
    <border>
      <left/>
      <right style="medium">
        <color indexed="64"/>
      </right>
      <top/>
      <bottom style="thick">
        <color indexed="64"/>
      </bottom>
      <diagonal/>
    </border>
    <border>
      <left/>
      <right style="thin">
        <color indexed="64"/>
      </right>
      <top/>
      <bottom style="thin">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double">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right/>
      <top style="medium">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right style="thick">
        <color indexed="64"/>
      </right>
      <top style="thin">
        <color indexed="64"/>
      </top>
      <bottom/>
      <diagonal/>
    </border>
    <border>
      <left/>
      <right style="medium">
        <color indexed="64"/>
      </right>
      <top style="thin">
        <color indexed="64"/>
      </top>
      <bottom/>
      <diagonal/>
    </border>
    <border>
      <left style="thick">
        <color indexed="64"/>
      </left>
      <right/>
      <top style="medium">
        <color indexed="64"/>
      </top>
      <bottom style="medium">
        <color indexed="64"/>
      </bottom>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s>
  <cellStyleXfs count="22">
    <xf numFmtId="0" fontId="0" fillId="0" borderId="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68" fillId="0" borderId="0"/>
    <xf numFmtId="0" fontId="3" fillId="0" borderId="0"/>
    <xf numFmtId="0" fontId="2" fillId="0" borderId="0"/>
    <xf numFmtId="0" fontId="1" fillId="0" borderId="0"/>
  </cellStyleXfs>
  <cellXfs count="954">
    <xf numFmtId="0" fontId="0" fillId="0" borderId="0" xfId="0"/>
    <xf numFmtId="0" fontId="0" fillId="0" borderId="0" xfId="0" applyAlignment="1" applyProtection="1">
      <alignment horizontal="centerContinuous"/>
      <protection locked="0"/>
    </xf>
    <xf numFmtId="0" fontId="0" fillId="0" borderId="0" xfId="0" applyProtection="1">
      <protection locked="0"/>
    </xf>
    <xf numFmtId="0" fontId="0" fillId="0" borderId="1" xfId="0" applyBorder="1" applyProtection="1">
      <protection locked="0"/>
    </xf>
    <xf numFmtId="0" fontId="0" fillId="0" borderId="0" xfId="0" quotePrefix="1" applyAlignment="1" applyProtection="1">
      <alignment horizontal="left"/>
      <protection locked="0"/>
    </xf>
    <xf numFmtId="0" fontId="0" fillId="0" borderId="0" xfId="0" applyBorder="1" applyProtection="1">
      <protection locked="0"/>
    </xf>
    <xf numFmtId="0" fontId="0" fillId="0" borderId="0" xfId="0" applyProtection="1">
      <protection hidden="1"/>
    </xf>
    <xf numFmtId="165" fontId="23" fillId="0" borderId="0" xfId="0" applyNumberFormat="1" applyFont="1" applyAlignment="1" applyProtection="1">
      <alignment horizontal="centerContinuous"/>
      <protection locked="0"/>
    </xf>
    <xf numFmtId="0" fontId="22" fillId="0" borderId="0" xfId="0" quotePrefix="1" applyFont="1" applyAlignment="1" applyProtection="1">
      <alignment horizontal="centerContinuous"/>
      <protection locked="0"/>
    </xf>
    <xf numFmtId="0" fontId="22" fillId="0" borderId="0" xfId="0" applyFont="1" applyAlignment="1" applyProtection="1">
      <alignment horizontal="centerContinuous"/>
      <protection locked="0"/>
    </xf>
    <xf numFmtId="0" fontId="0" fillId="0" borderId="0" xfId="0" applyAlignment="1" applyProtection="1">
      <alignment horizontal="left"/>
      <protection locked="0"/>
    </xf>
    <xf numFmtId="0" fontId="36" fillId="0" borderId="0" xfId="0" applyFont="1" applyProtection="1">
      <protection hidden="1"/>
    </xf>
    <xf numFmtId="0" fontId="20" fillId="0" borderId="0" xfId="0" applyFont="1" applyProtection="1">
      <protection hidden="1"/>
    </xf>
    <xf numFmtId="0" fontId="24" fillId="0" borderId="0" xfId="0" applyFont="1" applyProtection="1">
      <protection hidden="1"/>
    </xf>
    <xf numFmtId="0" fontId="35" fillId="0" borderId="0" xfId="0" applyFont="1" applyProtection="1">
      <protection hidden="1"/>
    </xf>
    <xf numFmtId="0" fontId="0" fillId="0" borderId="0" xfId="0" applyAlignment="1" applyProtection="1">
      <alignment horizontal="right"/>
      <protection locked="0"/>
    </xf>
    <xf numFmtId="164" fontId="28" fillId="0" borderId="2" xfId="0" applyNumberFormat="1" applyFont="1" applyBorder="1" applyAlignment="1" applyProtection="1">
      <alignment vertical="center"/>
      <protection hidden="1"/>
    </xf>
    <xf numFmtId="164" fontId="22" fillId="0" borderId="2" xfId="0" applyNumberFormat="1" applyFont="1" applyBorder="1" applyAlignment="1" applyProtection="1">
      <alignment vertical="center"/>
      <protection hidden="1"/>
    </xf>
    <xf numFmtId="0" fontId="0" fillId="0" borderId="3" xfId="0" applyFill="1" applyBorder="1" applyAlignment="1" applyProtection="1">
      <alignment horizontal="centerContinuous" vertical="center"/>
      <protection locked="0"/>
    </xf>
    <xf numFmtId="0" fontId="19" fillId="0" borderId="3" xfId="0" applyFont="1" applyFill="1" applyBorder="1" applyAlignment="1" applyProtection="1">
      <alignment horizontal="centerContinuous" vertical="center"/>
      <protection locked="0"/>
    </xf>
    <xf numFmtId="0" fontId="19" fillId="0" borderId="4" xfId="0" applyFont="1" applyFill="1" applyBorder="1" applyAlignment="1" applyProtection="1">
      <alignment horizontal="centerContinuous" vertical="center"/>
      <protection locked="0"/>
    </xf>
    <xf numFmtId="164" fontId="42" fillId="2" borderId="5" xfId="0" applyNumberFormat="1" applyFont="1" applyFill="1" applyBorder="1" applyProtection="1">
      <protection hidden="1"/>
    </xf>
    <xf numFmtId="164" fontId="42" fillId="2" borderId="6" xfId="0" applyNumberFormat="1" applyFont="1" applyFill="1" applyBorder="1" applyProtection="1">
      <protection hidden="1"/>
    </xf>
    <xf numFmtId="164" fontId="42" fillId="2" borderId="7" xfId="0" applyNumberFormat="1" applyFont="1" applyFill="1" applyBorder="1" applyProtection="1">
      <protection hidden="1"/>
    </xf>
    <xf numFmtId="164" fontId="42" fillId="2" borderId="8" xfId="0" applyNumberFormat="1" applyFont="1" applyFill="1" applyBorder="1" applyProtection="1">
      <protection hidden="1"/>
    </xf>
    <xf numFmtId="164" fontId="42" fillId="2" borderId="9" xfId="0" applyNumberFormat="1" applyFont="1" applyFill="1" applyBorder="1" applyProtection="1">
      <protection hidden="1"/>
    </xf>
    <xf numFmtId="164" fontId="42" fillId="2" borderId="10" xfId="0" applyNumberFormat="1" applyFont="1" applyFill="1" applyBorder="1" applyProtection="1">
      <protection hidden="1"/>
    </xf>
    <xf numFmtId="165" fontId="29" fillId="2" borderId="11" xfId="0" applyNumberFormat="1" applyFont="1" applyFill="1" applyBorder="1" applyProtection="1">
      <protection hidden="1"/>
    </xf>
    <xf numFmtId="0" fontId="0" fillId="0" borderId="12" xfId="0" applyBorder="1" applyProtection="1">
      <protection locked="0"/>
    </xf>
    <xf numFmtId="164" fontId="42" fillId="2" borderId="0" xfId="0" applyNumberFormat="1" applyFont="1" applyFill="1" applyBorder="1" applyProtection="1">
      <protection hidden="1"/>
    </xf>
    <xf numFmtId="164" fontId="42" fillId="2" borderId="13" xfId="0" applyNumberFormat="1" applyFont="1" applyFill="1" applyBorder="1" applyProtection="1">
      <protection hidden="1"/>
    </xf>
    <xf numFmtId="164" fontId="42" fillId="2" borderId="14" xfId="0" applyNumberFormat="1" applyFont="1" applyFill="1" applyBorder="1" applyProtection="1">
      <protection hidden="1"/>
    </xf>
    <xf numFmtId="3" fontId="29" fillId="2" borderId="15" xfId="0" applyNumberFormat="1" applyFont="1" applyFill="1" applyBorder="1" applyProtection="1">
      <protection hidden="1"/>
    </xf>
    <xf numFmtId="3" fontId="29" fillId="2" borderId="16" xfId="0" applyNumberFormat="1" applyFont="1" applyFill="1" applyBorder="1" applyProtection="1">
      <protection hidden="1"/>
    </xf>
    <xf numFmtId="164" fontId="42" fillId="2" borderId="17" xfId="0" applyNumberFormat="1" applyFont="1" applyFill="1" applyBorder="1" applyProtection="1">
      <protection hidden="1"/>
    </xf>
    <xf numFmtId="3" fontId="29" fillId="2" borderId="11" xfId="0" applyNumberFormat="1" applyFont="1" applyFill="1" applyBorder="1" applyProtection="1">
      <protection hidden="1"/>
    </xf>
    <xf numFmtId="0" fontId="19" fillId="0" borderId="18" xfId="0" applyFont="1" applyFill="1" applyBorder="1" applyAlignment="1" applyProtection="1">
      <alignment horizontal="centerContinuous" vertical="center"/>
      <protection locked="0"/>
    </xf>
    <xf numFmtId="0" fontId="19" fillId="0" borderId="0" xfId="0" applyFont="1" applyBorder="1" applyProtection="1">
      <protection hidden="1"/>
    </xf>
    <xf numFmtId="0" fontId="19" fillId="0" borderId="12" xfId="0" quotePrefix="1" applyFont="1" applyFill="1" applyBorder="1" applyAlignment="1" applyProtection="1">
      <alignment horizontal="left" vertical="top"/>
      <protection locked="0"/>
    </xf>
    <xf numFmtId="0" fontId="19" fillId="0" borderId="12" xfId="0" quotePrefix="1" applyFont="1" applyFill="1" applyBorder="1" applyAlignment="1" applyProtection="1">
      <alignment horizontal="left" vertical="center"/>
      <protection locked="0"/>
    </xf>
    <xf numFmtId="0" fontId="19" fillId="0" borderId="19" xfId="0" quotePrefix="1" applyFont="1" applyFill="1" applyBorder="1" applyAlignment="1" applyProtection="1">
      <alignment horizontal="left" vertical="center"/>
      <protection locked="0"/>
    </xf>
    <xf numFmtId="0" fontId="19" fillId="0" borderId="12" xfId="0" quotePrefix="1" applyFont="1" applyFill="1" applyBorder="1" applyAlignment="1" applyProtection="1">
      <alignment horizontal="left" wrapText="1"/>
      <protection locked="0"/>
    </xf>
    <xf numFmtId="0" fontId="19" fillId="0" borderId="20" xfId="0" applyFont="1" applyFill="1" applyBorder="1" applyAlignment="1" applyProtection="1">
      <alignment horizontal="left" vertical="top" wrapText="1"/>
      <protection locked="0"/>
    </xf>
    <xf numFmtId="0" fontId="19" fillId="0" borderId="12" xfId="0" quotePrefix="1" applyFont="1" applyFill="1" applyBorder="1" applyAlignment="1" applyProtection="1">
      <alignment horizontal="left"/>
      <protection locked="0"/>
    </xf>
    <xf numFmtId="0" fontId="19" fillId="0" borderId="20" xfId="0" quotePrefix="1" applyFont="1" applyFill="1" applyBorder="1" applyAlignment="1" applyProtection="1">
      <alignment horizontal="left" vertical="top"/>
      <protection locked="0"/>
    </xf>
    <xf numFmtId="0" fontId="19" fillId="0" borderId="21" xfId="0" quotePrefix="1" applyFont="1" applyFill="1" applyBorder="1" applyAlignment="1" applyProtection="1">
      <alignment horizontal="left" vertical="center"/>
      <protection locked="0"/>
    </xf>
    <xf numFmtId="165" fontId="0" fillId="0" borderId="22" xfId="0" applyNumberFormat="1" applyBorder="1" applyAlignment="1" applyProtection="1">
      <alignment vertical="center"/>
      <protection locked="0"/>
    </xf>
    <xf numFmtId="165" fontId="0" fillId="0" borderId="23" xfId="0" applyNumberFormat="1" applyBorder="1" applyAlignment="1" applyProtection="1">
      <alignment vertical="center"/>
      <protection locked="0"/>
    </xf>
    <xf numFmtId="165" fontId="0" fillId="0" borderId="24" xfId="0" applyNumberFormat="1" applyBorder="1" applyAlignment="1" applyProtection="1">
      <alignment vertical="center"/>
      <protection locked="0"/>
    </xf>
    <xf numFmtId="164" fontId="0" fillId="2" borderId="25" xfId="0" applyNumberFormat="1" applyFill="1" applyBorder="1" applyProtection="1">
      <protection hidden="1"/>
    </xf>
    <xf numFmtId="165" fontId="0" fillId="2" borderId="23" xfId="0" applyNumberFormat="1" applyFill="1" applyBorder="1" applyProtection="1">
      <protection hidden="1"/>
    </xf>
    <xf numFmtId="164" fontId="26" fillId="0" borderId="2" xfId="0" applyNumberFormat="1" applyFont="1" applyBorder="1" applyAlignment="1" applyProtection="1">
      <alignment vertical="center"/>
      <protection hidden="1"/>
    </xf>
    <xf numFmtId="165" fontId="0" fillId="0" borderId="26" xfId="0" applyNumberFormat="1" applyBorder="1" applyAlignment="1" applyProtection="1">
      <alignment vertical="center"/>
      <protection locked="0"/>
    </xf>
    <xf numFmtId="165" fontId="0" fillId="0" borderId="27" xfId="0" applyNumberFormat="1" applyBorder="1" applyAlignment="1" applyProtection="1">
      <alignment vertical="center"/>
      <protection locked="0"/>
    </xf>
    <xf numFmtId="164" fontId="42" fillId="2" borderId="28" xfId="0" applyNumberFormat="1" applyFont="1" applyFill="1" applyBorder="1" applyProtection="1">
      <protection hidden="1"/>
    </xf>
    <xf numFmtId="165" fontId="29" fillId="2" borderId="13" xfId="0" applyNumberFormat="1" applyFont="1" applyFill="1" applyBorder="1" applyProtection="1">
      <protection hidden="1"/>
    </xf>
    <xf numFmtId="3" fontId="29" fillId="2" borderId="13" xfId="0" applyNumberFormat="1" applyFont="1" applyFill="1" applyBorder="1" applyProtection="1">
      <protection hidden="1"/>
    </xf>
    <xf numFmtId="3" fontId="22" fillId="0" borderId="20" xfId="0" applyNumberFormat="1" applyFont="1" applyBorder="1" applyAlignment="1" applyProtection="1">
      <alignment horizontal="right" vertical="center"/>
      <protection hidden="1"/>
    </xf>
    <xf numFmtId="3" fontId="28" fillId="0" borderId="20" xfId="0" applyNumberFormat="1" applyFont="1" applyBorder="1" applyAlignment="1" applyProtection="1">
      <alignment horizontal="right" vertical="center"/>
      <protection hidden="1"/>
    </xf>
    <xf numFmtId="3" fontId="26" fillId="0" borderId="20" xfId="0" applyNumberFormat="1" applyFont="1" applyBorder="1" applyAlignment="1" applyProtection="1">
      <alignment horizontal="right" vertical="center"/>
      <protection hidden="1"/>
    </xf>
    <xf numFmtId="3" fontId="22" fillId="0" borderId="23" xfId="0" applyNumberFormat="1" applyFont="1" applyBorder="1" applyAlignment="1" applyProtection="1">
      <alignment horizontal="right" vertical="center"/>
      <protection hidden="1"/>
    </xf>
    <xf numFmtId="3" fontId="22" fillId="0" borderId="29" xfId="0" applyNumberFormat="1" applyFont="1" applyBorder="1" applyAlignment="1" applyProtection="1">
      <alignment horizontal="right" vertical="center"/>
      <protection hidden="1"/>
    </xf>
    <xf numFmtId="0" fontId="24" fillId="0" borderId="0" xfId="0" applyFont="1" applyBorder="1" applyAlignment="1" applyProtection="1">
      <alignment horizontal="center" vertical="center"/>
      <protection locked="0"/>
    </xf>
    <xf numFmtId="167" fontId="42" fillId="2" borderId="17" xfId="0" applyNumberFormat="1" applyFont="1" applyFill="1" applyBorder="1" applyProtection="1">
      <protection hidden="1"/>
    </xf>
    <xf numFmtId="164" fontId="42" fillId="2" borderId="17" xfId="0" applyNumberFormat="1" applyFont="1" applyFill="1" applyBorder="1" applyAlignment="1" applyProtection="1">
      <alignment horizontal="right"/>
      <protection hidden="1"/>
    </xf>
    <xf numFmtId="164" fontId="42" fillId="2" borderId="30" xfId="0" applyNumberFormat="1" applyFont="1" applyFill="1" applyBorder="1" applyProtection="1">
      <protection hidden="1"/>
    </xf>
    <xf numFmtId="165" fontId="0" fillId="2" borderId="31" xfId="0" applyNumberFormat="1" applyFill="1" applyBorder="1" applyProtection="1">
      <protection hidden="1"/>
    </xf>
    <xf numFmtId="164" fontId="0" fillId="2" borderId="2" xfId="0" applyNumberFormat="1" applyFill="1" applyBorder="1" applyProtection="1">
      <protection hidden="1"/>
    </xf>
    <xf numFmtId="0" fontId="34" fillId="0" borderId="0" xfId="0" applyNumberFormat="1" applyFont="1" applyFill="1" applyBorder="1" applyAlignment="1" applyProtection="1">
      <alignment horizontal="left" vertical="center"/>
      <protection hidden="1"/>
    </xf>
    <xf numFmtId="164" fontId="42" fillId="2" borderId="32" xfId="0" applyNumberFormat="1" applyFont="1" applyFill="1" applyBorder="1" applyProtection="1">
      <protection hidden="1"/>
    </xf>
    <xf numFmtId="165" fontId="29" fillId="2" borderId="0" xfId="0" applyNumberFormat="1" applyFont="1" applyFill="1" applyBorder="1" applyProtection="1">
      <protection hidden="1"/>
    </xf>
    <xf numFmtId="165" fontId="29" fillId="2" borderId="16" xfId="0" applyNumberFormat="1" applyFont="1" applyFill="1" applyBorder="1" applyProtection="1">
      <protection hidden="1"/>
    </xf>
    <xf numFmtId="164" fontId="42" fillId="2" borderId="8" xfId="0" applyNumberFormat="1" applyFont="1" applyFill="1" applyBorder="1" applyAlignment="1" applyProtection="1">
      <alignment horizontal="right"/>
      <protection hidden="1"/>
    </xf>
    <xf numFmtId="164" fontId="42" fillId="2" borderId="5" xfId="0" applyNumberFormat="1" applyFont="1" applyFill="1" applyBorder="1" applyAlignment="1" applyProtection="1">
      <alignment horizontal="right"/>
      <protection hidden="1"/>
    </xf>
    <xf numFmtId="165" fontId="29" fillId="2" borderId="11" xfId="0" applyNumberFormat="1" applyFont="1" applyFill="1" applyBorder="1" applyAlignment="1" applyProtection="1">
      <alignment horizontal="right"/>
      <protection hidden="1"/>
    </xf>
    <xf numFmtId="3" fontId="29" fillId="2" borderId="15" xfId="0" applyNumberFormat="1" applyFont="1" applyFill="1" applyBorder="1" applyAlignment="1" applyProtection="1">
      <alignment horizontal="right"/>
      <protection hidden="1"/>
    </xf>
    <xf numFmtId="164" fontId="42" fillId="2" borderId="28" xfId="0" applyNumberFormat="1" applyFont="1" applyFill="1" applyBorder="1" applyAlignment="1" applyProtection="1">
      <alignment horizontal="right"/>
      <protection hidden="1"/>
    </xf>
    <xf numFmtId="165" fontId="29" fillId="2" borderId="33" xfId="0" applyNumberFormat="1" applyFont="1" applyFill="1" applyBorder="1" applyProtection="1">
      <protection hidden="1"/>
    </xf>
    <xf numFmtId="164" fontId="42" fillId="2" borderId="17" xfId="0" applyNumberFormat="1" applyFont="1" applyFill="1" applyBorder="1" applyAlignment="1" applyProtection="1">
      <alignment horizontal="center"/>
      <protection hidden="1"/>
    </xf>
    <xf numFmtId="164" fontId="42" fillId="2" borderId="30" xfId="0" applyNumberFormat="1" applyFont="1" applyFill="1" applyBorder="1" applyAlignment="1" applyProtection="1">
      <alignment horizontal="right"/>
      <protection hidden="1"/>
    </xf>
    <xf numFmtId="164" fontId="42" fillId="2" borderId="14" xfId="0" applyNumberFormat="1" applyFont="1" applyFill="1" applyBorder="1" applyAlignment="1" applyProtection="1">
      <alignment horizontal="right"/>
      <protection hidden="1"/>
    </xf>
    <xf numFmtId="0" fontId="0" fillId="0" borderId="34" xfId="0" applyBorder="1" applyProtection="1">
      <protection hidden="1"/>
    </xf>
    <xf numFmtId="0" fontId="0" fillId="0" borderId="0" xfId="0" applyAlignment="1" applyProtection="1">
      <protection hidden="1"/>
    </xf>
    <xf numFmtId="0" fontId="0" fillId="0" borderId="0" xfId="0" applyAlignment="1" applyProtection="1">
      <alignment horizontal="centerContinuous"/>
      <protection hidden="1"/>
    </xf>
    <xf numFmtId="0" fontId="0" fillId="0" borderId="35" xfId="0" applyBorder="1" applyProtection="1">
      <protection hidden="1"/>
    </xf>
    <xf numFmtId="0" fontId="26" fillId="0" borderId="36" xfId="0" applyFont="1" applyFill="1" applyBorder="1" applyAlignment="1" applyProtection="1">
      <alignment horizontal="centerContinuous" vertical="center"/>
      <protection hidden="1"/>
    </xf>
    <xf numFmtId="0" fontId="19" fillId="0" borderId="37" xfId="0" applyFont="1" applyFill="1" applyBorder="1" applyAlignment="1" applyProtection="1">
      <alignment horizontal="centerContinuous"/>
      <protection hidden="1"/>
    </xf>
    <xf numFmtId="0" fontId="0" fillId="0" borderId="0" xfId="0" applyAlignment="1" applyProtection="1">
      <alignment horizontal="center"/>
      <protection hidden="1"/>
    </xf>
    <xf numFmtId="165" fontId="0" fillId="0" borderId="0" xfId="0" applyNumberFormat="1" applyBorder="1" applyProtection="1">
      <protection hidden="1"/>
    </xf>
    <xf numFmtId="0" fontId="0" fillId="0" borderId="13" xfId="0" applyBorder="1" applyProtection="1">
      <protection hidden="1"/>
    </xf>
    <xf numFmtId="0" fontId="0" fillId="0" borderId="0" xfId="0" applyBorder="1" applyProtection="1">
      <protection hidden="1"/>
    </xf>
    <xf numFmtId="1" fontId="0" fillId="0" borderId="0" xfId="0" applyNumberFormat="1" applyProtection="1">
      <protection hidden="1"/>
    </xf>
    <xf numFmtId="0" fontId="26" fillId="0" borderId="6" xfId="0" applyFont="1" applyBorder="1" applyAlignment="1" applyProtection="1">
      <alignment horizontal="left" vertical="center"/>
      <protection hidden="1"/>
    </xf>
    <xf numFmtId="1" fontId="0" fillId="0" borderId="0" xfId="0" applyNumberFormat="1" applyAlignment="1" applyProtection="1">
      <alignment horizontal="right"/>
      <protection hidden="1"/>
    </xf>
    <xf numFmtId="0" fontId="0" fillId="0" borderId="6" xfId="0" applyBorder="1" applyAlignment="1" applyProtection="1">
      <alignment vertical="center"/>
      <protection hidden="1"/>
    </xf>
    <xf numFmtId="0" fontId="0" fillId="0" borderId="6" xfId="0" applyBorder="1" applyAlignment="1" applyProtection="1">
      <alignment horizontal="left" vertical="center"/>
      <protection hidden="1"/>
    </xf>
    <xf numFmtId="0" fontId="26" fillId="0" borderId="6" xfId="0" applyFont="1" applyBorder="1" applyAlignment="1" applyProtection="1">
      <alignment vertical="center"/>
      <protection hidden="1"/>
    </xf>
    <xf numFmtId="0" fontId="26" fillId="0" borderId="6" xfId="0" quotePrefix="1" applyFont="1" applyBorder="1" applyAlignment="1" applyProtection="1">
      <alignment horizontal="left" vertical="center"/>
      <protection hidden="1"/>
    </xf>
    <xf numFmtId="0" fontId="22" fillId="0" borderId="38" xfId="0" quotePrefix="1" applyFont="1" applyBorder="1" applyAlignment="1" applyProtection="1">
      <alignment horizontal="left" vertical="center"/>
      <protection hidden="1"/>
    </xf>
    <xf numFmtId="0" fontId="26" fillId="0" borderId="14" xfId="0" quotePrefix="1" applyFont="1" applyBorder="1" applyAlignment="1" applyProtection="1">
      <alignment horizontal="left" vertical="center"/>
      <protection hidden="1"/>
    </xf>
    <xf numFmtId="0" fontId="38" fillId="0" borderId="13" xfId="0" applyFont="1" applyBorder="1" applyAlignment="1" applyProtection="1">
      <alignment horizontal="left"/>
      <protection hidden="1"/>
    </xf>
    <xf numFmtId="0" fontId="39" fillId="0" borderId="0" xfId="0" applyFont="1" applyProtection="1">
      <protection hidden="1"/>
    </xf>
    <xf numFmtId="0" fontId="38" fillId="0" borderId="10" xfId="0" quotePrefix="1" applyFont="1" applyBorder="1" applyAlignment="1" applyProtection="1">
      <alignment horizontal="left" vertical="top"/>
      <protection hidden="1"/>
    </xf>
    <xf numFmtId="0" fontId="28" fillId="0" borderId="0" xfId="0" quotePrefix="1" applyFont="1" applyAlignment="1" applyProtection="1">
      <alignment horizontal="left"/>
      <protection hidden="1"/>
    </xf>
    <xf numFmtId="164" fontId="0" fillId="0" borderId="0" xfId="0" applyNumberFormat="1" applyAlignment="1" applyProtection="1">
      <alignment horizontal="right"/>
      <protection hidden="1"/>
    </xf>
    <xf numFmtId="164" fontId="0" fillId="0" borderId="0" xfId="0" applyNumberFormat="1" applyProtection="1">
      <protection hidden="1"/>
    </xf>
    <xf numFmtId="164" fontId="0" fillId="0" borderId="0" xfId="0" applyNumberFormat="1" applyBorder="1" applyProtection="1">
      <protection hidden="1"/>
    </xf>
    <xf numFmtId="0" fontId="0" fillId="0" borderId="0" xfId="0" quotePrefix="1" applyAlignment="1" applyProtection="1">
      <alignment horizontal="left"/>
      <protection hidden="1"/>
    </xf>
    <xf numFmtId="49" fontId="0" fillId="0" borderId="0" xfId="0" applyNumberFormat="1" applyAlignment="1" applyProtection="1">
      <alignment horizontal="right"/>
      <protection hidden="1"/>
    </xf>
    <xf numFmtId="49" fontId="0" fillId="0" borderId="0" xfId="0" applyNumberFormat="1" applyProtection="1">
      <protection hidden="1"/>
    </xf>
    <xf numFmtId="1" fontId="0" fillId="0" borderId="0" xfId="0" applyNumberFormat="1" applyAlignment="1" applyProtection="1">
      <protection hidden="1"/>
    </xf>
    <xf numFmtId="3" fontId="0" fillId="0" borderId="0" xfId="0" applyNumberFormat="1" applyProtection="1">
      <protection hidden="1"/>
    </xf>
    <xf numFmtId="165" fontId="0" fillId="0" borderId="0" xfId="0" applyNumberFormat="1" applyProtection="1">
      <protection hidden="1"/>
    </xf>
    <xf numFmtId="0" fontId="48" fillId="0" borderId="0" xfId="0" applyFont="1" applyProtection="1">
      <protection hidden="1"/>
    </xf>
    <xf numFmtId="0" fontId="0" fillId="0" borderId="0" xfId="0" applyBorder="1" applyAlignment="1" applyProtection="1">
      <alignment vertical="center"/>
      <protection hidden="1"/>
    </xf>
    <xf numFmtId="0" fontId="23" fillId="0" borderId="0" xfId="0" applyFont="1" applyBorder="1" applyAlignment="1" applyProtection="1">
      <alignment horizontal="centerContinuous"/>
      <protection hidden="1"/>
    </xf>
    <xf numFmtId="0" fontId="26" fillId="0" borderId="0" xfId="0" applyFont="1" applyBorder="1" applyAlignment="1" applyProtection="1">
      <alignment horizontal="centerContinuous"/>
      <protection hidden="1"/>
    </xf>
    <xf numFmtId="0" fontId="25" fillId="0" borderId="0" xfId="0" applyFont="1" applyBorder="1" applyAlignment="1" applyProtection="1">
      <alignment horizontal="centerContinuous"/>
      <protection hidden="1"/>
    </xf>
    <xf numFmtId="0" fontId="0" fillId="0" borderId="0" xfId="0" applyBorder="1" applyAlignment="1" applyProtection="1">
      <alignment horizontal="centerContinuous"/>
      <protection hidden="1"/>
    </xf>
    <xf numFmtId="0" fontId="24" fillId="0" borderId="0" xfId="0" applyFont="1" applyBorder="1" applyAlignment="1" applyProtection="1">
      <alignment horizontal="center" vertical="center"/>
      <protection hidden="1"/>
    </xf>
    <xf numFmtId="0" fontId="19" fillId="0" borderId="0" xfId="0" quotePrefix="1" applyFont="1" applyBorder="1" applyAlignment="1" applyProtection="1">
      <alignment horizontal="centerContinuous"/>
      <protection hidden="1"/>
    </xf>
    <xf numFmtId="0" fontId="19" fillId="0" borderId="4" xfId="0" applyFont="1" applyFill="1" applyBorder="1" applyAlignment="1" applyProtection="1">
      <alignment horizontal="centerContinuous" vertical="center"/>
      <protection hidden="1"/>
    </xf>
    <xf numFmtId="0" fontId="0" fillId="0" borderId="0" xfId="0" quotePrefix="1" applyAlignment="1" applyProtection="1">
      <alignment horizontal="center"/>
      <protection hidden="1"/>
    </xf>
    <xf numFmtId="0" fontId="0" fillId="0" borderId="0" xfId="0" applyAlignment="1" applyProtection="1">
      <alignment horizontal="left"/>
      <protection hidden="1"/>
    </xf>
    <xf numFmtId="0" fontId="0" fillId="0" borderId="0" xfId="0" applyAlignment="1" applyProtection="1">
      <alignment horizontal="right"/>
      <protection hidden="1"/>
    </xf>
    <xf numFmtId="0" fontId="21" fillId="0" borderId="0" xfId="0" quotePrefix="1" applyFont="1" applyBorder="1" applyAlignment="1" applyProtection="1">
      <alignment horizontal="left"/>
      <protection hidden="1"/>
    </xf>
    <xf numFmtId="49" fontId="21" fillId="0" borderId="0" xfId="0" applyNumberFormat="1" applyFont="1" applyBorder="1" applyAlignment="1" applyProtection="1">
      <alignment horizontal="left"/>
      <protection hidden="1"/>
    </xf>
    <xf numFmtId="0" fontId="47" fillId="0" borderId="0" xfId="0" applyFont="1" applyBorder="1" applyAlignment="1" applyProtection="1">
      <alignment horizontal="left" vertical="center"/>
      <protection hidden="1"/>
    </xf>
    <xf numFmtId="0" fontId="27" fillId="0" borderId="0" xfId="0" applyFont="1" applyAlignment="1" applyProtection="1">
      <alignment horizontal="centerContinuous" vertical="top"/>
      <protection hidden="1"/>
    </xf>
    <xf numFmtId="0" fontId="23" fillId="0" borderId="0" xfId="0" applyFont="1" applyAlignment="1" applyProtection="1">
      <alignment horizontal="centerContinuous"/>
      <protection hidden="1"/>
    </xf>
    <xf numFmtId="0" fontId="23" fillId="0" borderId="0" xfId="0" applyFont="1" applyAlignment="1" applyProtection="1">
      <alignment horizontal="right"/>
      <protection hidden="1"/>
    </xf>
    <xf numFmtId="0" fontId="29" fillId="0" borderId="34" xfId="0" applyFont="1" applyBorder="1" applyAlignment="1" applyProtection="1">
      <alignment horizontal="right"/>
      <protection hidden="1"/>
    </xf>
    <xf numFmtId="0" fontId="0" fillId="0" borderId="1" xfId="0" applyBorder="1" applyProtection="1">
      <protection hidden="1"/>
    </xf>
    <xf numFmtId="0" fontId="19" fillId="2" borderId="39" xfId="0" quotePrefix="1" applyFont="1" applyFill="1" applyBorder="1" applyAlignment="1" applyProtection="1">
      <alignment vertical="center"/>
      <protection hidden="1"/>
    </xf>
    <xf numFmtId="0" fontId="19" fillId="2" borderId="39" xfId="0" applyFont="1" applyFill="1" applyBorder="1" applyAlignment="1" applyProtection="1">
      <alignment horizontal="center" vertical="center"/>
      <protection hidden="1"/>
    </xf>
    <xf numFmtId="0" fontId="19" fillId="2" borderId="40" xfId="0" applyFont="1" applyFill="1" applyBorder="1" applyAlignment="1" applyProtection="1">
      <alignment horizontal="center" vertical="center"/>
      <protection hidden="1"/>
    </xf>
    <xf numFmtId="0" fontId="24" fillId="0" borderId="12" xfId="0" quotePrefix="1" applyFont="1" applyBorder="1" applyAlignment="1" applyProtection="1">
      <alignment horizontal="left"/>
      <protection hidden="1"/>
    </xf>
    <xf numFmtId="0" fontId="0" fillId="2" borderId="11" xfId="0" applyFill="1" applyBorder="1" applyAlignment="1" applyProtection="1">
      <alignment horizontal="center"/>
      <protection hidden="1"/>
    </xf>
    <xf numFmtId="165" fontId="29" fillId="2" borderId="13" xfId="0" applyNumberFormat="1" applyFont="1" applyFill="1" applyBorder="1" applyAlignment="1" applyProtection="1">
      <alignment horizontal="right"/>
      <protection hidden="1"/>
    </xf>
    <xf numFmtId="0" fontId="24" fillId="0" borderId="12" xfId="0" quotePrefix="1" applyFont="1" applyBorder="1" applyAlignment="1" applyProtection="1">
      <alignment horizontal="left" vertical="center"/>
      <protection hidden="1"/>
    </xf>
    <xf numFmtId="0" fontId="24" fillId="0" borderId="20" xfId="0" applyFont="1" applyBorder="1" applyProtection="1">
      <protection hidden="1"/>
    </xf>
    <xf numFmtId="0" fontId="32" fillId="2" borderId="5" xfId="0" quotePrefix="1" applyFont="1" applyFill="1" applyBorder="1" applyAlignment="1" applyProtection="1">
      <alignment horizontal="center"/>
      <protection hidden="1"/>
    </xf>
    <xf numFmtId="0" fontId="24" fillId="0" borderId="20" xfId="0" quotePrefix="1" applyFont="1" applyBorder="1" applyAlignment="1" applyProtection="1">
      <alignment horizontal="left"/>
      <protection hidden="1"/>
    </xf>
    <xf numFmtId="0" fontId="21" fillId="0" borderId="12" xfId="0" quotePrefix="1" applyFont="1" applyBorder="1" applyAlignment="1" applyProtection="1">
      <alignment horizontal="left"/>
      <protection hidden="1"/>
    </xf>
    <xf numFmtId="0" fontId="21" fillId="0" borderId="20" xfId="0" quotePrefix="1" applyFont="1" applyBorder="1" applyAlignment="1" applyProtection="1">
      <alignment horizontal="left"/>
      <protection hidden="1"/>
    </xf>
    <xf numFmtId="0" fontId="21" fillId="0" borderId="41" xfId="0" quotePrefix="1" applyFont="1" applyBorder="1" applyAlignment="1" applyProtection="1">
      <alignment horizontal="left"/>
      <protection hidden="1"/>
    </xf>
    <xf numFmtId="0" fontId="24" fillId="0" borderId="22" xfId="0" quotePrefix="1" applyFont="1" applyBorder="1" applyAlignment="1" applyProtection="1">
      <alignment horizontal="left"/>
      <protection hidden="1"/>
    </xf>
    <xf numFmtId="0" fontId="24" fillId="0" borderId="31" xfId="0" applyFont="1" applyBorder="1" applyProtection="1">
      <protection hidden="1"/>
    </xf>
    <xf numFmtId="165" fontId="29" fillId="2" borderId="15" xfId="0" applyNumberFormat="1" applyFont="1" applyFill="1" applyBorder="1" applyAlignment="1" applyProtection="1">
      <alignment horizontal="right"/>
      <protection hidden="1"/>
    </xf>
    <xf numFmtId="165" fontId="29" fillId="2" borderId="15" xfId="0" applyNumberFormat="1" applyFont="1" applyFill="1" applyBorder="1" applyProtection="1">
      <protection hidden="1"/>
    </xf>
    <xf numFmtId="0" fontId="31" fillId="0" borderId="20" xfId="0" applyFont="1" applyBorder="1" applyAlignment="1" applyProtection="1">
      <alignment horizontal="left"/>
      <protection hidden="1"/>
    </xf>
    <xf numFmtId="0" fontId="24" fillId="0" borderId="42" xfId="0" quotePrefix="1" applyFont="1" applyBorder="1" applyAlignment="1" applyProtection="1">
      <alignment horizontal="left"/>
      <protection hidden="1"/>
    </xf>
    <xf numFmtId="165" fontId="29" fillId="2" borderId="0" xfId="0" applyNumberFormat="1" applyFont="1" applyFill="1" applyBorder="1" applyAlignment="1" applyProtection="1">
      <alignment horizontal="right"/>
      <protection hidden="1"/>
    </xf>
    <xf numFmtId="0" fontId="24" fillId="0" borderId="29" xfId="0" applyFont="1" applyBorder="1" applyProtection="1">
      <protection hidden="1"/>
    </xf>
    <xf numFmtId="0" fontId="24" fillId="0" borderId="22" xfId="0" applyFont="1" applyBorder="1" applyProtection="1">
      <protection hidden="1"/>
    </xf>
    <xf numFmtId="165" fontId="29" fillId="2" borderId="43" xfId="0" applyNumberFormat="1" applyFont="1" applyFill="1" applyBorder="1" applyAlignment="1" applyProtection="1">
      <alignment horizontal="right"/>
      <protection hidden="1"/>
    </xf>
    <xf numFmtId="0" fontId="24" fillId="0" borderId="44" xfId="0" applyFont="1" applyBorder="1" applyProtection="1">
      <protection hidden="1"/>
    </xf>
    <xf numFmtId="0" fontId="32" fillId="2" borderId="9" xfId="0" quotePrefix="1" applyFont="1" applyFill="1" applyBorder="1" applyAlignment="1" applyProtection="1">
      <alignment horizontal="center"/>
      <protection hidden="1"/>
    </xf>
    <xf numFmtId="0" fontId="29" fillId="0" borderId="0" xfId="0" quotePrefix="1"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quotePrefix="1" applyBorder="1" applyAlignment="1" applyProtection="1">
      <alignment horizontal="right"/>
      <protection hidden="1"/>
    </xf>
    <xf numFmtId="0" fontId="28" fillId="0" borderId="0" xfId="0" quotePrefix="1" applyFont="1" applyBorder="1" applyAlignment="1" applyProtection="1">
      <alignment horizontal="left"/>
      <protection hidden="1"/>
    </xf>
    <xf numFmtId="0" fontId="29" fillId="0" borderId="0" xfId="0" applyFont="1" applyAlignment="1" applyProtection="1">
      <alignment horizontal="right"/>
      <protection hidden="1"/>
    </xf>
    <xf numFmtId="0" fontId="29" fillId="0" borderId="0" xfId="0" applyFont="1" applyProtection="1">
      <protection hidden="1"/>
    </xf>
    <xf numFmtId="0" fontId="0" fillId="0" borderId="0" xfId="0" applyBorder="1" applyAlignment="1" applyProtection="1">
      <alignment horizontal="right"/>
      <protection hidden="1"/>
    </xf>
    <xf numFmtId="165" fontId="0" fillId="0" borderId="0" xfId="0" applyNumberFormat="1" applyBorder="1" applyAlignment="1" applyProtection="1">
      <alignment horizontal="right"/>
      <protection hidden="1"/>
    </xf>
    <xf numFmtId="0" fontId="23" fillId="0" borderId="0" xfId="0" quotePrefix="1" applyFont="1" applyAlignment="1" applyProtection="1">
      <alignment horizontal="centerContinuous"/>
      <protection hidden="1"/>
    </xf>
    <xf numFmtId="0" fontId="19" fillId="2" borderId="45" xfId="0" applyFont="1" applyFill="1" applyBorder="1" applyAlignment="1" applyProtection="1">
      <alignment horizontal="center" vertical="center"/>
      <protection hidden="1"/>
    </xf>
    <xf numFmtId="0" fontId="19" fillId="2" borderId="0" xfId="0" quotePrefix="1" applyFont="1" applyFill="1" applyBorder="1" applyAlignment="1" applyProtection="1">
      <alignment horizontal="center" vertical="center"/>
      <protection hidden="1"/>
    </xf>
    <xf numFmtId="165" fontId="29" fillId="2" borderId="35" xfId="0" applyNumberFormat="1" applyFont="1" applyFill="1" applyBorder="1" applyAlignment="1" applyProtection="1">
      <alignment horizontal="right"/>
      <protection hidden="1"/>
    </xf>
    <xf numFmtId="0" fontId="24" fillId="0" borderId="12" xfId="0" quotePrefix="1" applyFont="1" applyBorder="1" applyAlignment="1" applyProtection="1">
      <alignment vertical="center"/>
      <protection hidden="1"/>
    </xf>
    <xf numFmtId="0" fontId="0" fillId="2" borderId="46"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32" fillId="2" borderId="17" xfId="0" quotePrefix="1" applyFont="1" applyFill="1" applyBorder="1" applyAlignment="1" applyProtection="1">
      <alignment horizontal="center"/>
      <protection hidden="1"/>
    </xf>
    <xf numFmtId="0" fontId="24" fillId="0" borderId="47" xfId="0" applyFont="1" applyBorder="1" applyProtection="1">
      <protection hidden="1"/>
    </xf>
    <xf numFmtId="0" fontId="0" fillId="2" borderId="48" xfId="0" applyFill="1" applyBorder="1" applyAlignment="1" applyProtection="1">
      <alignment horizontal="center"/>
      <protection hidden="1"/>
    </xf>
    <xf numFmtId="0" fontId="24" fillId="0" borderId="12" xfId="0" applyFont="1" applyBorder="1" applyProtection="1">
      <protection hidden="1"/>
    </xf>
    <xf numFmtId="0" fontId="24" fillId="0" borderId="49" xfId="0" applyFont="1" applyBorder="1" applyProtection="1">
      <protection hidden="1"/>
    </xf>
    <xf numFmtId="0" fontId="0" fillId="0" borderId="0" xfId="0" quotePrefix="1" applyBorder="1" applyAlignment="1" applyProtection="1">
      <alignment horizontal="left"/>
      <protection hidden="1"/>
    </xf>
    <xf numFmtId="0" fontId="29" fillId="0" borderId="0" xfId="0" applyFont="1" applyBorder="1" applyProtection="1">
      <protection hidden="1"/>
    </xf>
    <xf numFmtId="0" fontId="0" fillId="2" borderId="0" xfId="0" applyFill="1" applyAlignment="1" applyProtection="1">
      <alignment horizontal="centerContinuous"/>
      <protection hidden="1"/>
    </xf>
    <xf numFmtId="0" fontId="23" fillId="2" borderId="0" xfId="0" applyFont="1" applyFill="1" applyAlignment="1" applyProtection="1">
      <alignment horizontal="centerContinuous"/>
      <protection hidden="1"/>
    </xf>
    <xf numFmtId="0" fontId="0" fillId="2" borderId="0" xfId="0" applyFill="1" applyProtection="1">
      <protection hidden="1"/>
    </xf>
    <xf numFmtId="0" fontId="29" fillId="2" borderId="34" xfId="0" applyFont="1" applyFill="1" applyBorder="1" applyAlignment="1" applyProtection="1">
      <alignment horizontal="right"/>
      <protection hidden="1"/>
    </xf>
    <xf numFmtId="0" fontId="29" fillId="2" borderId="0" xfId="0" applyFont="1" applyFill="1" applyBorder="1" applyAlignment="1" applyProtection="1">
      <alignment horizontal="right"/>
      <protection hidden="1"/>
    </xf>
    <xf numFmtId="0" fontId="19" fillId="2" borderId="50"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3" fontId="29" fillId="2" borderId="0" xfId="0" applyNumberFormat="1" applyFont="1" applyFill="1" applyBorder="1" applyProtection="1">
      <protection hidden="1"/>
    </xf>
    <xf numFmtId="165" fontId="29" fillId="2" borderId="51" xfId="0" applyNumberFormat="1" applyFont="1" applyFill="1" applyBorder="1" applyAlignment="1" applyProtection="1">
      <alignment horizontal="right"/>
      <protection hidden="1"/>
    </xf>
    <xf numFmtId="0" fontId="0" fillId="2" borderId="0" xfId="0" applyFill="1" applyBorder="1" applyAlignment="1" applyProtection="1">
      <alignment horizontal="center"/>
      <protection hidden="1"/>
    </xf>
    <xf numFmtId="0" fontId="29" fillId="2" borderId="0" xfId="0" quotePrefix="1" applyFont="1" applyFill="1" applyBorder="1" applyAlignment="1" applyProtection="1">
      <alignment horizontal="left"/>
      <protection hidden="1"/>
    </xf>
    <xf numFmtId="0" fontId="0" fillId="2" borderId="0" xfId="0" applyFill="1" applyBorder="1" applyProtection="1">
      <protection hidden="1"/>
    </xf>
    <xf numFmtId="0" fontId="0" fillId="2" borderId="0" xfId="0" quotePrefix="1" applyFill="1" applyBorder="1" applyAlignment="1" applyProtection="1">
      <alignment horizontal="left"/>
      <protection hidden="1"/>
    </xf>
    <xf numFmtId="0" fontId="28" fillId="2" borderId="0" xfId="0" quotePrefix="1" applyFont="1" applyFill="1" applyBorder="1" applyAlignment="1" applyProtection="1">
      <alignment horizontal="left"/>
      <protection hidden="1"/>
    </xf>
    <xf numFmtId="0" fontId="29" fillId="2" borderId="0" xfId="0" applyFont="1" applyFill="1" applyAlignment="1" applyProtection="1">
      <alignment horizontal="right"/>
      <protection hidden="1"/>
    </xf>
    <xf numFmtId="0" fontId="29" fillId="2" borderId="0" xfId="0" applyFont="1" applyFill="1" applyProtection="1">
      <protection hidden="1"/>
    </xf>
    <xf numFmtId="165" fontId="0" fillId="2" borderId="0" xfId="0" applyNumberFormat="1" applyFill="1" applyBorder="1" applyProtection="1">
      <protection hidden="1"/>
    </xf>
    <xf numFmtId="0" fontId="24" fillId="0" borderId="0" xfId="0" applyFont="1" applyBorder="1" applyAlignment="1" applyProtection="1">
      <alignment horizontal="centerContinuous" vertical="center"/>
      <protection hidden="1"/>
    </xf>
    <xf numFmtId="0" fontId="23" fillId="2" borderId="0" xfId="0" quotePrefix="1" applyFont="1" applyFill="1" applyAlignment="1" applyProtection="1">
      <alignment horizontal="centerContinuous"/>
      <protection hidden="1"/>
    </xf>
    <xf numFmtId="165" fontId="29" fillId="2" borderId="52" xfId="0" applyNumberFormat="1" applyFont="1" applyFill="1" applyBorder="1" applyProtection="1">
      <protection hidden="1"/>
    </xf>
    <xf numFmtId="165" fontId="29" fillId="2" borderId="46" xfId="0" applyNumberFormat="1" applyFont="1" applyFill="1" applyBorder="1" applyProtection="1">
      <protection hidden="1"/>
    </xf>
    <xf numFmtId="165" fontId="29" fillId="2" borderId="48" xfId="0" applyNumberFormat="1" applyFont="1" applyFill="1" applyBorder="1" applyProtection="1">
      <protection hidden="1"/>
    </xf>
    <xf numFmtId="0" fontId="24" fillId="0" borderId="12" xfId="0" applyFont="1" applyBorder="1" applyAlignment="1" applyProtection="1">
      <alignment horizontal="left"/>
      <protection hidden="1"/>
    </xf>
    <xf numFmtId="0" fontId="43" fillId="2" borderId="0" xfId="0" applyFont="1" applyFill="1" applyAlignment="1" applyProtection="1">
      <alignment horizontal="centerContinuous"/>
      <protection hidden="1"/>
    </xf>
    <xf numFmtId="0" fontId="29" fillId="2" borderId="35" xfId="0" applyFont="1" applyFill="1" applyBorder="1" applyAlignment="1" applyProtection="1">
      <alignment horizontal="center" vertical="center"/>
      <protection hidden="1"/>
    </xf>
    <xf numFmtId="0" fontId="33" fillId="2" borderId="53" xfId="0" applyFont="1" applyFill="1" applyBorder="1" applyAlignment="1" applyProtection="1">
      <alignment horizontal="centerContinuous" vertical="center"/>
      <protection hidden="1"/>
    </xf>
    <xf numFmtId="0" fontId="29" fillId="2" borderId="53" xfId="0" applyFont="1" applyFill="1" applyBorder="1" applyAlignment="1" applyProtection="1">
      <alignment horizontal="centerContinuous"/>
      <protection hidden="1"/>
    </xf>
    <xf numFmtId="0" fontId="33" fillId="2" borderId="54" xfId="0" applyFont="1" applyFill="1" applyBorder="1" applyAlignment="1" applyProtection="1">
      <alignment horizontal="centerContinuous" vertical="center"/>
      <protection hidden="1"/>
    </xf>
    <xf numFmtId="0" fontId="29" fillId="2" borderId="55" xfId="0" applyFont="1" applyFill="1" applyBorder="1" applyAlignment="1" applyProtection="1">
      <alignment horizontal="centerContinuous"/>
      <protection hidden="1"/>
    </xf>
    <xf numFmtId="0" fontId="29" fillId="2" borderId="10" xfId="0" applyFont="1" applyFill="1" applyBorder="1" applyAlignment="1" applyProtection="1">
      <alignment horizontal="centerContinuous" vertical="center"/>
      <protection hidden="1"/>
    </xf>
    <xf numFmtId="0" fontId="29" fillId="2" borderId="15" xfId="0" applyFont="1" applyFill="1" applyBorder="1" applyAlignment="1" applyProtection="1">
      <alignment horizontal="centerContinuous" vertical="center"/>
      <protection hidden="1"/>
    </xf>
    <xf numFmtId="0" fontId="29" fillId="2" borderId="0" xfId="0" applyFont="1" applyFill="1" applyBorder="1" applyAlignment="1" applyProtection="1">
      <alignment horizontal="centerContinuous" vertical="center"/>
      <protection hidden="1"/>
    </xf>
    <xf numFmtId="0" fontId="29" fillId="2" borderId="46" xfId="0" applyFont="1" applyFill="1" applyBorder="1" applyAlignment="1" applyProtection="1">
      <alignment horizontal="centerContinuous" vertical="center"/>
      <protection hidden="1"/>
    </xf>
    <xf numFmtId="0" fontId="29" fillId="2" borderId="22" xfId="0" applyFont="1" applyFill="1" applyBorder="1" applyAlignment="1" applyProtection="1">
      <alignment horizontal="centerContinuous" vertical="center"/>
      <protection hidden="1"/>
    </xf>
    <xf numFmtId="0" fontId="29" fillId="2" borderId="56" xfId="0" applyFont="1" applyFill="1" applyBorder="1" applyAlignment="1" applyProtection="1">
      <alignment horizontal="centerContinuous" vertical="center"/>
      <protection hidden="1"/>
    </xf>
    <xf numFmtId="0" fontId="29" fillId="2" borderId="13" xfId="0" applyFont="1" applyFill="1" applyBorder="1" applyAlignment="1" applyProtection="1">
      <alignment horizontal="centerContinuous"/>
      <protection hidden="1"/>
    </xf>
    <xf numFmtId="3" fontId="29" fillId="2" borderId="22" xfId="0" applyNumberFormat="1" applyFont="1" applyFill="1" applyBorder="1" applyAlignment="1" applyProtection="1">
      <protection hidden="1"/>
    </xf>
    <xf numFmtId="3" fontId="29" fillId="2" borderId="15" xfId="0" applyNumberFormat="1" applyFont="1" applyFill="1" applyBorder="1" applyAlignment="1" applyProtection="1">
      <protection hidden="1"/>
    </xf>
    <xf numFmtId="3" fontId="29" fillId="2" borderId="0" xfId="0" applyNumberFormat="1" applyFont="1" applyFill="1" applyBorder="1" applyAlignment="1" applyProtection="1">
      <protection hidden="1"/>
    </xf>
    <xf numFmtId="3" fontId="29" fillId="2" borderId="57" xfId="0" applyNumberFormat="1" applyFont="1" applyFill="1" applyBorder="1" applyAlignment="1" applyProtection="1">
      <protection hidden="1"/>
    </xf>
    <xf numFmtId="3" fontId="29" fillId="2" borderId="36" xfId="0" applyNumberFormat="1" applyFont="1" applyFill="1" applyBorder="1" applyAlignment="1" applyProtection="1">
      <protection hidden="1"/>
    </xf>
    <xf numFmtId="3" fontId="29" fillId="2" borderId="58" xfId="0" applyNumberFormat="1" applyFont="1" applyFill="1" applyBorder="1" applyAlignment="1" applyProtection="1">
      <protection hidden="1"/>
    </xf>
    <xf numFmtId="164" fontId="29" fillId="2" borderId="37" xfId="0" applyNumberFormat="1" applyFont="1" applyFill="1" applyBorder="1" applyProtection="1">
      <protection hidden="1"/>
    </xf>
    <xf numFmtId="49" fontId="29" fillId="2" borderId="13" xfId="0" applyNumberFormat="1" applyFont="1" applyFill="1" applyBorder="1" applyAlignment="1" applyProtection="1">
      <alignment horizontal="centerContinuous"/>
      <protection hidden="1"/>
    </xf>
    <xf numFmtId="3" fontId="29" fillId="2" borderId="11" xfId="0" applyNumberFormat="1" applyFont="1" applyFill="1" applyBorder="1" applyAlignment="1" applyProtection="1">
      <protection hidden="1"/>
    </xf>
    <xf numFmtId="164" fontId="29" fillId="2" borderId="56" xfId="0" applyNumberFormat="1" applyFont="1" applyFill="1" applyBorder="1" applyProtection="1">
      <protection hidden="1"/>
    </xf>
    <xf numFmtId="49" fontId="33" fillId="2" borderId="13" xfId="0" applyNumberFormat="1" applyFont="1" applyFill="1" applyBorder="1" applyAlignment="1" applyProtection="1">
      <alignment horizontal="centerContinuous"/>
      <protection hidden="1"/>
    </xf>
    <xf numFmtId="3" fontId="33" fillId="2" borderId="22" xfId="0" applyNumberFormat="1" applyFont="1" applyFill="1" applyBorder="1" applyAlignment="1" applyProtection="1">
      <protection hidden="1"/>
    </xf>
    <xf numFmtId="3" fontId="33" fillId="2" borderId="15" xfId="0" applyNumberFormat="1" applyFont="1" applyFill="1" applyBorder="1" applyProtection="1">
      <protection hidden="1"/>
    </xf>
    <xf numFmtId="3" fontId="33" fillId="2" borderId="0" xfId="0" applyNumberFormat="1" applyFont="1" applyFill="1" applyBorder="1" applyAlignment="1" applyProtection="1">
      <protection hidden="1"/>
    </xf>
    <xf numFmtId="164" fontId="33" fillId="2" borderId="56" xfId="0" applyNumberFormat="1" applyFont="1" applyFill="1" applyBorder="1" applyProtection="1">
      <protection hidden="1"/>
    </xf>
    <xf numFmtId="49" fontId="33" fillId="2" borderId="10" xfId="0" applyNumberFormat="1" applyFont="1" applyFill="1" applyBorder="1" applyAlignment="1" applyProtection="1">
      <alignment horizontal="centerContinuous"/>
      <protection hidden="1"/>
    </xf>
    <xf numFmtId="3" fontId="33" fillId="2" borderId="44" xfId="0" applyNumberFormat="1" applyFont="1" applyFill="1" applyBorder="1" applyAlignment="1" applyProtection="1">
      <protection hidden="1"/>
    </xf>
    <xf numFmtId="3" fontId="33" fillId="2" borderId="7" xfId="0" applyNumberFormat="1" applyFont="1" applyFill="1" applyBorder="1" applyProtection="1">
      <protection hidden="1"/>
    </xf>
    <xf numFmtId="3" fontId="33" fillId="2" borderId="34" xfId="0" applyNumberFormat="1" applyFont="1" applyFill="1" applyBorder="1" applyAlignment="1" applyProtection="1">
      <protection hidden="1"/>
    </xf>
    <xf numFmtId="0" fontId="33" fillId="0" borderId="0" xfId="0" applyFont="1" applyProtection="1">
      <protection hidden="1"/>
    </xf>
    <xf numFmtId="49" fontId="29" fillId="2" borderId="0" xfId="0" applyNumberFormat="1" applyFont="1" applyFill="1" applyAlignment="1" applyProtection="1">
      <alignment horizontal="centerContinuous"/>
      <protection hidden="1"/>
    </xf>
    <xf numFmtId="49" fontId="29" fillId="2" borderId="0" xfId="0" applyNumberFormat="1" applyFont="1" applyFill="1" applyProtection="1">
      <protection hidden="1"/>
    </xf>
    <xf numFmtId="0" fontId="29" fillId="2" borderId="44" xfId="0" applyFont="1" applyFill="1" applyBorder="1" applyAlignment="1" applyProtection="1">
      <alignment horizontal="center" vertical="center"/>
      <protection hidden="1"/>
    </xf>
    <xf numFmtId="0" fontId="29" fillId="2" borderId="7" xfId="0" applyFont="1" applyFill="1" applyBorder="1" applyAlignment="1" applyProtection="1">
      <alignment horizontal="centerContinuous" vertical="center"/>
      <protection hidden="1"/>
    </xf>
    <xf numFmtId="0" fontId="29" fillId="2" borderId="34" xfId="0" applyFont="1" applyFill="1" applyBorder="1" applyAlignment="1" applyProtection="1">
      <alignment horizontal="center" vertical="center"/>
      <protection hidden="1"/>
    </xf>
    <xf numFmtId="3" fontId="29" fillId="2" borderId="59" xfId="0" applyNumberFormat="1" applyFont="1" applyFill="1" applyBorder="1" applyAlignment="1" applyProtection="1">
      <protection hidden="1"/>
    </xf>
    <xf numFmtId="3" fontId="29" fillId="2" borderId="37" xfId="0" applyNumberFormat="1" applyFont="1" applyFill="1" applyBorder="1" applyAlignment="1" applyProtection="1">
      <protection hidden="1"/>
    </xf>
    <xf numFmtId="3" fontId="29" fillId="2" borderId="60" xfId="0" applyNumberFormat="1" applyFont="1" applyFill="1" applyBorder="1" applyAlignment="1" applyProtection="1">
      <protection hidden="1"/>
    </xf>
    <xf numFmtId="164" fontId="29" fillId="2" borderId="57" xfId="0" applyNumberFormat="1" applyFont="1" applyFill="1" applyBorder="1" applyProtection="1">
      <protection hidden="1"/>
    </xf>
    <xf numFmtId="3" fontId="29" fillId="2" borderId="56" xfId="0" applyNumberFormat="1" applyFont="1" applyFill="1" applyBorder="1" applyAlignment="1" applyProtection="1">
      <protection hidden="1"/>
    </xf>
    <xf numFmtId="3" fontId="29" fillId="2" borderId="16" xfId="0" applyNumberFormat="1" applyFont="1" applyFill="1" applyBorder="1" applyAlignment="1" applyProtection="1">
      <protection hidden="1"/>
    </xf>
    <xf numFmtId="164" fontId="29" fillId="2" borderId="22" xfId="0" applyNumberFormat="1" applyFont="1" applyFill="1" applyBorder="1" applyProtection="1">
      <protection hidden="1"/>
    </xf>
    <xf numFmtId="3" fontId="33" fillId="2" borderId="56" xfId="0" applyNumberFormat="1" applyFont="1" applyFill="1" applyBorder="1" applyAlignment="1" applyProtection="1">
      <protection hidden="1"/>
    </xf>
    <xf numFmtId="164" fontId="33" fillId="2" borderId="22" xfId="0" applyNumberFormat="1" applyFont="1" applyFill="1" applyBorder="1" applyProtection="1">
      <protection hidden="1"/>
    </xf>
    <xf numFmtId="3" fontId="33" fillId="2" borderId="61" xfId="0" applyNumberFormat="1" applyFont="1" applyFill="1" applyBorder="1" applyAlignment="1" applyProtection="1">
      <protection hidden="1"/>
    </xf>
    <xf numFmtId="49" fontId="33" fillId="2" borderId="0" xfId="0" applyNumberFormat="1" applyFont="1" applyFill="1" applyBorder="1" applyAlignment="1" applyProtection="1">
      <alignment horizontal="centerContinuous"/>
      <protection hidden="1"/>
    </xf>
    <xf numFmtId="3" fontId="33" fillId="2" borderId="0" xfId="0" applyNumberFormat="1" applyFont="1" applyFill="1" applyBorder="1" applyProtection="1">
      <protection hidden="1"/>
    </xf>
    <xf numFmtId="164" fontId="33" fillId="2" borderId="0" xfId="0" applyNumberFormat="1" applyFont="1" applyFill="1" applyBorder="1" applyProtection="1">
      <protection hidden="1"/>
    </xf>
    <xf numFmtId="0" fontId="29" fillId="2" borderId="22" xfId="0" applyFont="1" applyFill="1" applyBorder="1" applyAlignment="1" applyProtection="1">
      <alignment horizontal="center" vertical="center"/>
      <protection hidden="1"/>
    </xf>
    <xf numFmtId="0" fontId="29" fillId="2" borderId="56" xfId="0" applyFont="1" applyFill="1" applyBorder="1" applyAlignment="1" applyProtection="1">
      <alignment horizontal="center" vertical="center"/>
      <protection hidden="1"/>
    </xf>
    <xf numFmtId="0" fontId="29" fillId="2" borderId="35" xfId="0" applyFont="1" applyFill="1" applyBorder="1" applyAlignment="1" applyProtection="1">
      <alignment horizontal="centerContinuous"/>
      <protection hidden="1"/>
    </xf>
    <xf numFmtId="3" fontId="29" fillId="2" borderId="1" xfId="0" applyNumberFormat="1" applyFont="1" applyFill="1" applyBorder="1" applyAlignment="1" applyProtection="1">
      <protection hidden="1"/>
    </xf>
    <xf numFmtId="3" fontId="29" fillId="2" borderId="12" xfId="0" applyNumberFormat="1" applyFont="1" applyFill="1" applyBorder="1" applyAlignment="1" applyProtection="1">
      <protection hidden="1"/>
    </xf>
    <xf numFmtId="3" fontId="33" fillId="2" borderId="12" xfId="0" applyNumberFormat="1" applyFont="1" applyFill="1" applyBorder="1" applyAlignment="1" applyProtection="1">
      <protection hidden="1"/>
    </xf>
    <xf numFmtId="3" fontId="33" fillId="2" borderId="16" xfId="0" applyNumberFormat="1" applyFont="1" applyFill="1" applyBorder="1" applyProtection="1">
      <protection hidden="1"/>
    </xf>
    <xf numFmtId="3" fontId="33" fillId="2" borderId="49" xfId="0" applyNumberFormat="1" applyFont="1" applyFill="1" applyBorder="1" applyAlignment="1" applyProtection="1">
      <protection hidden="1"/>
    </xf>
    <xf numFmtId="3" fontId="33" fillId="2" borderId="9" xfId="0" applyNumberFormat="1" applyFont="1" applyFill="1" applyBorder="1" applyProtection="1">
      <protection hidden="1"/>
    </xf>
    <xf numFmtId="0" fontId="44" fillId="0" borderId="0" xfId="0" applyFont="1" applyFill="1" applyAlignment="1" applyProtection="1">
      <alignment horizontal="left"/>
      <protection hidden="1"/>
    </xf>
    <xf numFmtId="3" fontId="44" fillId="0" borderId="0" xfId="0" applyNumberFormat="1" applyFont="1" applyFill="1" applyAlignment="1" applyProtection="1">
      <alignment horizontal="right"/>
      <protection hidden="1"/>
    </xf>
    <xf numFmtId="49" fontId="44" fillId="0" borderId="0" xfId="0" applyNumberFormat="1" applyFont="1" applyFill="1" applyAlignment="1" applyProtection="1">
      <alignment horizontal="right"/>
      <protection hidden="1"/>
    </xf>
    <xf numFmtId="3" fontId="28" fillId="0" borderId="0" xfId="0" applyNumberFormat="1" applyFont="1" applyProtection="1">
      <protection hidden="1"/>
    </xf>
    <xf numFmtId="164" fontId="44" fillId="0" borderId="0" xfId="0" applyNumberFormat="1" applyFont="1" applyFill="1" applyAlignment="1" applyProtection="1">
      <alignment horizontal="right"/>
      <protection hidden="1"/>
    </xf>
    <xf numFmtId="164" fontId="45" fillId="0" borderId="0" xfId="0" applyNumberFormat="1" applyFont="1" applyFill="1" applyAlignment="1" applyProtection="1">
      <alignment horizontal="right"/>
      <protection hidden="1"/>
    </xf>
    <xf numFmtId="0" fontId="45" fillId="0" borderId="35"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0" fontId="29" fillId="0" borderId="41" xfId="0" applyFont="1" applyBorder="1" applyAlignment="1" applyProtection="1">
      <alignment horizontal="center" vertical="center"/>
      <protection hidden="1"/>
    </xf>
    <xf numFmtId="3" fontId="45" fillId="0" borderId="62" xfId="0" applyNumberFormat="1" applyFont="1" applyFill="1" applyBorder="1" applyAlignment="1" applyProtection="1">
      <alignment horizontal="center" vertical="center"/>
      <protection hidden="1"/>
    </xf>
    <xf numFmtId="49" fontId="45" fillId="0" borderId="56" xfId="0" applyNumberFormat="1" applyFont="1" applyFill="1" applyBorder="1" applyAlignment="1" applyProtection="1">
      <alignment horizontal="center" vertical="center"/>
      <protection hidden="1"/>
    </xf>
    <xf numFmtId="49" fontId="45" fillId="0" borderId="0" xfId="0" applyNumberFormat="1" applyFont="1" applyFill="1" applyBorder="1" applyAlignment="1" applyProtection="1">
      <alignment horizontal="center" vertical="center"/>
      <protection hidden="1"/>
    </xf>
    <xf numFmtId="3" fontId="45" fillId="0" borderId="41" xfId="0" applyNumberFormat="1" applyFont="1" applyFill="1" applyBorder="1" applyAlignment="1" applyProtection="1">
      <alignment horizontal="center" vertical="center"/>
      <protection hidden="1"/>
    </xf>
    <xf numFmtId="3" fontId="45" fillId="0" borderId="56" xfId="0" applyNumberFormat="1" applyFont="1" applyFill="1" applyBorder="1" applyAlignment="1" applyProtection="1">
      <alignment horizontal="center" vertical="center"/>
      <protection hidden="1"/>
    </xf>
    <xf numFmtId="0" fontId="45" fillId="0" borderId="1" xfId="0" applyFont="1" applyFill="1" applyBorder="1" applyAlignment="1" applyProtection="1">
      <alignment horizontal="center" vertical="center"/>
      <protection hidden="1"/>
    </xf>
    <xf numFmtId="3" fontId="45" fillId="0" borderId="1" xfId="0" applyNumberFormat="1" applyFont="1" applyFill="1" applyBorder="1" applyAlignment="1" applyProtection="1">
      <alignment horizontal="right" vertical="center"/>
      <protection hidden="1"/>
    </xf>
    <xf numFmtId="3" fontId="29" fillId="2" borderId="60" xfId="0" applyNumberFormat="1" applyFont="1" applyFill="1" applyBorder="1" applyAlignment="1" applyProtection="1">
      <alignment vertical="center"/>
      <protection hidden="1"/>
    </xf>
    <xf numFmtId="3" fontId="45" fillId="0" borderId="37" xfId="0" applyNumberFormat="1" applyFont="1" applyFill="1" applyBorder="1" applyAlignment="1" applyProtection="1">
      <alignment horizontal="right" vertical="center"/>
      <protection hidden="1"/>
    </xf>
    <xf numFmtId="3" fontId="29" fillId="2" borderId="58" xfId="0" applyNumberFormat="1" applyFont="1" applyFill="1" applyBorder="1" applyAlignment="1" applyProtection="1">
      <alignment vertical="center"/>
      <protection hidden="1"/>
    </xf>
    <xf numFmtId="164" fontId="45" fillId="0" borderId="57" xfId="0" applyNumberFormat="1" applyFont="1" applyFill="1" applyBorder="1" applyAlignment="1" applyProtection="1">
      <alignment horizontal="right" vertical="center"/>
      <protection hidden="1"/>
    </xf>
    <xf numFmtId="164" fontId="45" fillId="0" borderId="37" xfId="0" applyNumberFormat="1" applyFont="1" applyFill="1" applyBorder="1" applyAlignment="1" applyProtection="1">
      <alignment horizontal="right" vertical="center"/>
      <protection hidden="1"/>
    </xf>
    <xf numFmtId="0" fontId="45" fillId="0" borderId="12" xfId="0" applyFont="1" applyFill="1" applyBorder="1" applyAlignment="1" applyProtection="1">
      <alignment horizontal="center" vertical="center"/>
      <protection hidden="1"/>
    </xf>
    <xf numFmtId="3" fontId="45" fillId="0" borderId="12" xfId="0" applyNumberFormat="1" applyFont="1" applyFill="1" applyBorder="1" applyAlignment="1" applyProtection="1">
      <alignment horizontal="right" vertical="center"/>
      <protection hidden="1"/>
    </xf>
    <xf numFmtId="3" fontId="29" fillId="2" borderId="16" xfId="0" applyNumberFormat="1" applyFont="1" applyFill="1" applyBorder="1" applyAlignment="1" applyProtection="1">
      <alignment vertical="center"/>
      <protection hidden="1"/>
    </xf>
    <xf numFmtId="3" fontId="45" fillId="0" borderId="56" xfId="0" applyNumberFormat="1" applyFont="1" applyFill="1" applyBorder="1" applyAlignment="1" applyProtection="1">
      <alignment horizontal="right" vertical="center"/>
      <protection hidden="1"/>
    </xf>
    <xf numFmtId="3" fontId="29" fillId="2" borderId="11" xfId="0" applyNumberFormat="1" applyFont="1" applyFill="1" applyBorder="1" applyAlignment="1" applyProtection="1">
      <alignment vertical="center"/>
      <protection hidden="1"/>
    </xf>
    <xf numFmtId="164" fontId="45" fillId="0" borderId="22" xfId="0" applyNumberFormat="1" applyFont="1" applyFill="1" applyBorder="1" applyAlignment="1" applyProtection="1">
      <alignment horizontal="right" vertical="center"/>
      <protection hidden="1"/>
    </xf>
    <xf numFmtId="164" fontId="45" fillId="0" borderId="56" xfId="0" applyNumberFormat="1" applyFont="1" applyFill="1" applyBorder="1" applyAlignment="1" applyProtection="1">
      <alignment horizontal="right" vertical="center"/>
      <protection hidden="1"/>
    </xf>
    <xf numFmtId="0" fontId="46" fillId="0" borderId="12" xfId="0" applyFont="1" applyFill="1" applyBorder="1" applyAlignment="1" applyProtection="1">
      <alignment horizontal="center" vertical="center"/>
      <protection hidden="1"/>
    </xf>
    <xf numFmtId="3" fontId="46" fillId="0" borderId="12" xfId="0" applyNumberFormat="1" applyFont="1" applyFill="1" applyBorder="1" applyAlignment="1" applyProtection="1">
      <alignment horizontal="right" vertical="center"/>
      <protection hidden="1"/>
    </xf>
    <xf numFmtId="3" fontId="46" fillId="0" borderId="16" xfId="0" applyNumberFormat="1" applyFont="1" applyFill="1" applyBorder="1" applyAlignment="1" applyProtection="1">
      <alignment horizontal="right" vertical="center"/>
      <protection hidden="1"/>
    </xf>
    <xf numFmtId="3" fontId="46" fillId="0" borderId="56" xfId="0" applyNumberFormat="1" applyFont="1" applyFill="1" applyBorder="1" applyAlignment="1" applyProtection="1">
      <alignment horizontal="right" vertical="center"/>
      <protection hidden="1"/>
    </xf>
    <xf numFmtId="164" fontId="46" fillId="0" borderId="22" xfId="0" applyNumberFormat="1" applyFont="1" applyFill="1" applyBorder="1" applyAlignment="1" applyProtection="1">
      <alignment horizontal="right" vertical="center"/>
      <protection hidden="1"/>
    </xf>
    <xf numFmtId="164" fontId="46" fillId="0" borderId="56" xfId="0" applyNumberFormat="1" applyFont="1" applyFill="1" applyBorder="1" applyAlignment="1" applyProtection="1">
      <alignment horizontal="right" vertical="center"/>
      <protection hidden="1"/>
    </xf>
    <xf numFmtId="0" fontId="46" fillId="0" borderId="49" xfId="0" applyFont="1" applyFill="1" applyBorder="1" applyAlignment="1" applyProtection="1">
      <alignment horizontal="center" vertical="center"/>
      <protection hidden="1"/>
    </xf>
    <xf numFmtId="3" fontId="46" fillId="0" borderId="49" xfId="0" applyNumberFormat="1" applyFont="1" applyFill="1" applyBorder="1" applyAlignment="1" applyProtection="1">
      <alignment horizontal="right" vertical="center"/>
      <protection hidden="1"/>
    </xf>
    <xf numFmtId="3" fontId="46" fillId="0" borderId="9" xfId="0" applyNumberFormat="1" applyFont="1" applyFill="1" applyBorder="1" applyAlignment="1" applyProtection="1">
      <alignment horizontal="right" vertical="center"/>
      <protection hidden="1"/>
    </xf>
    <xf numFmtId="3" fontId="46" fillId="0" borderId="61" xfId="0" applyNumberFormat="1" applyFont="1" applyFill="1" applyBorder="1" applyAlignment="1" applyProtection="1">
      <alignment horizontal="right" vertical="center"/>
      <protection hidden="1"/>
    </xf>
    <xf numFmtId="164" fontId="46" fillId="0" borderId="44" xfId="0" applyNumberFormat="1" applyFont="1" applyFill="1" applyBorder="1" applyAlignment="1" applyProtection="1">
      <alignment horizontal="right" vertical="center"/>
      <protection hidden="1"/>
    </xf>
    <xf numFmtId="164" fontId="46" fillId="0" borderId="61" xfId="0" applyNumberFormat="1" applyFont="1" applyFill="1" applyBorder="1" applyAlignment="1" applyProtection="1">
      <alignment horizontal="right" vertical="center"/>
      <protection hidden="1"/>
    </xf>
    <xf numFmtId="3" fontId="0" fillId="0" borderId="0" xfId="0" applyNumberFormat="1" applyBorder="1" applyProtection="1">
      <protection hidden="1"/>
    </xf>
    <xf numFmtId="0" fontId="29" fillId="0" borderId="0" xfId="0" applyFont="1" applyBorder="1" applyAlignment="1" applyProtection="1">
      <alignment horizontal="right"/>
      <protection hidden="1"/>
    </xf>
    <xf numFmtId="0" fontId="29" fillId="0" borderId="24" xfId="0" applyFont="1" applyBorder="1" applyAlignment="1" applyProtection="1">
      <alignment horizontal="center" vertical="center"/>
      <protection hidden="1"/>
    </xf>
    <xf numFmtId="3" fontId="45" fillId="0" borderId="27" xfId="0" applyNumberFormat="1" applyFont="1" applyFill="1" applyBorder="1" applyAlignment="1" applyProtection="1">
      <alignment horizontal="center" vertical="center"/>
      <protection hidden="1"/>
    </xf>
    <xf numFmtId="49" fontId="45" fillId="0" borderId="61" xfId="0" applyNumberFormat="1" applyFont="1" applyFill="1" applyBorder="1" applyAlignment="1" applyProtection="1">
      <alignment horizontal="center" vertical="center"/>
      <protection hidden="1"/>
    </xf>
    <xf numFmtId="3" fontId="45" fillId="0" borderId="63" xfId="0" applyNumberFormat="1" applyFont="1" applyFill="1" applyBorder="1" applyAlignment="1" applyProtection="1">
      <alignment horizontal="right" vertical="center"/>
      <protection hidden="1"/>
    </xf>
    <xf numFmtId="3" fontId="45" fillId="0" borderId="36" xfId="0" applyNumberFormat="1" applyFont="1" applyFill="1" applyBorder="1" applyAlignment="1" applyProtection="1">
      <alignment horizontal="right" vertical="center"/>
      <protection hidden="1"/>
    </xf>
    <xf numFmtId="3" fontId="45" fillId="0" borderId="33" xfId="0" applyNumberFormat="1" applyFont="1" applyFill="1" applyBorder="1" applyAlignment="1" applyProtection="1">
      <alignment horizontal="right" vertical="center"/>
      <protection hidden="1"/>
    </xf>
    <xf numFmtId="3" fontId="45" fillId="0" borderId="11" xfId="0" applyNumberFormat="1" applyFont="1" applyFill="1" applyBorder="1" applyAlignment="1" applyProtection="1">
      <alignment horizontal="right" vertical="center"/>
      <protection hidden="1"/>
    </xf>
    <xf numFmtId="3" fontId="45" fillId="0" borderId="0" xfId="0" applyNumberFormat="1" applyFont="1" applyFill="1" applyBorder="1" applyAlignment="1" applyProtection="1">
      <alignment horizontal="right" vertical="center"/>
      <protection hidden="1"/>
    </xf>
    <xf numFmtId="164" fontId="45" fillId="0" borderId="0" xfId="0" applyNumberFormat="1" applyFont="1" applyFill="1" applyBorder="1" applyAlignment="1" applyProtection="1">
      <alignment horizontal="right" vertical="center"/>
      <protection hidden="1"/>
    </xf>
    <xf numFmtId="3" fontId="46" fillId="0" borderId="0" xfId="0" applyNumberFormat="1" applyFont="1" applyFill="1" applyBorder="1" applyAlignment="1" applyProtection="1">
      <alignment horizontal="right" vertical="center"/>
      <protection hidden="1"/>
    </xf>
    <xf numFmtId="3" fontId="46" fillId="0" borderId="33" xfId="0" applyNumberFormat="1" applyFont="1" applyFill="1" applyBorder="1" applyAlignment="1" applyProtection="1">
      <alignment horizontal="right" vertical="center"/>
      <protection hidden="1"/>
    </xf>
    <xf numFmtId="3" fontId="46" fillId="0" borderId="34" xfId="0" applyNumberFormat="1" applyFont="1" applyFill="1" applyBorder="1" applyAlignment="1" applyProtection="1">
      <alignment horizontal="right" vertical="center"/>
      <protection hidden="1"/>
    </xf>
    <xf numFmtId="3" fontId="46" fillId="0" borderId="64" xfId="0" applyNumberFormat="1" applyFont="1" applyFill="1" applyBorder="1" applyAlignment="1" applyProtection="1">
      <alignment horizontal="right" vertical="center"/>
      <protection hidden="1"/>
    </xf>
    <xf numFmtId="3" fontId="45" fillId="0" borderId="57" xfId="0" applyNumberFormat="1" applyFont="1" applyFill="1" applyBorder="1" applyAlignment="1" applyProtection="1">
      <alignment horizontal="right" vertical="center"/>
      <protection hidden="1"/>
    </xf>
    <xf numFmtId="3" fontId="45" fillId="0" borderId="22" xfId="0" applyNumberFormat="1" applyFont="1" applyFill="1" applyBorder="1" applyAlignment="1" applyProtection="1">
      <alignment horizontal="right" vertical="center"/>
      <protection hidden="1"/>
    </xf>
    <xf numFmtId="3" fontId="46" fillId="0" borderId="22" xfId="0" applyNumberFormat="1" applyFont="1" applyFill="1" applyBorder="1" applyAlignment="1" applyProtection="1">
      <alignment horizontal="right" vertical="center"/>
      <protection hidden="1"/>
    </xf>
    <xf numFmtId="3" fontId="46" fillId="0" borderId="44" xfId="0" applyNumberFormat="1" applyFont="1" applyFill="1" applyBorder="1" applyAlignment="1" applyProtection="1">
      <alignment horizontal="right" vertical="center"/>
      <protection hidden="1"/>
    </xf>
    <xf numFmtId="3" fontId="33" fillId="2" borderId="11" xfId="0" applyNumberFormat="1" applyFont="1" applyFill="1" applyBorder="1" applyAlignment="1" applyProtection="1">
      <protection hidden="1"/>
    </xf>
    <xf numFmtId="3" fontId="33" fillId="2" borderId="16" xfId="0" applyNumberFormat="1" applyFont="1" applyFill="1" applyBorder="1" applyAlignment="1" applyProtection="1">
      <protection hidden="1"/>
    </xf>
    <xf numFmtId="0" fontId="29" fillId="2" borderId="61" xfId="0" applyFont="1" applyFill="1" applyBorder="1" applyAlignment="1" applyProtection="1">
      <alignment horizontal="center" vertical="center"/>
      <protection hidden="1"/>
    </xf>
    <xf numFmtId="0" fontId="0" fillId="0" borderId="0" xfId="0" applyAlignment="1">
      <alignment horizontal="center" vertical="center"/>
    </xf>
    <xf numFmtId="0" fontId="0" fillId="0" borderId="34" xfId="0" applyBorder="1" applyAlignment="1" applyProtection="1">
      <alignment vertical="center"/>
      <protection hidden="1"/>
    </xf>
    <xf numFmtId="164" fontId="42" fillId="2" borderId="16" xfId="0" applyNumberFormat="1" applyFont="1" applyFill="1" applyBorder="1" applyAlignment="1" applyProtection="1">
      <alignment horizontal="right"/>
      <protection hidden="1"/>
    </xf>
    <xf numFmtId="0" fontId="28" fillId="0" borderId="65" xfId="0" applyFont="1" applyBorder="1" applyAlignment="1" applyProtection="1">
      <alignment horizontal="centerContinuous" vertical="center"/>
      <protection hidden="1"/>
    </xf>
    <xf numFmtId="0" fontId="28" fillId="0" borderId="66" xfId="0" applyFont="1" applyBorder="1" applyAlignment="1" applyProtection="1">
      <alignment horizontal="centerContinuous" vertical="center"/>
      <protection hidden="1"/>
    </xf>
    <xf numFmtId="0" fontId="28" fillId="0" borderId="67" xfId="0" applyFont="1" applyBorder="1" applyAlignment="1" applyProtection="1">
      <alignment horizontal="centerContinuous" vertical="center"/>
      <protection hidden="1"/>
    </xf>
    <xf numFmtId="164" fontId="22" fillId="0" borderId="68" xfId="0" applyNumberFormat="1" applyFont="1" applyBorder="1" applyAlignment="1" applyProtection="1">
      <alignment vertical="center"/>
      <protection hidden="1"/>
    </xf>
    <xf numFmtId="49" fontId="28" fillId="0" borderId="59" xfId="0" applyNumberFormat="1" applyFont="1" applyBorder="1" applyAlignment="1" applyProtection="1">
      <alignment horizontal="centerContinuous"/>
      <protection hidden="1"/>
    </xf>
    <xf numFmtId="49" fontId="28" fillId="0" borderId="63" xfId="0" applyNumberFormat="1" applyFont="1" applyBorder="1" applyAlignment="1" applyProtection="1">
      <alignment horizontal="centerContinuous"/>
      <protection hidden="1"/>
    </xf>
    <xf numFmtId="49" fontId="28" fillId="0" borderId="37" xfId="0" applyNumberFormat="1" applyFont="1" applyBorder="1" applyAlignment="1" applyProtection="1">
      <alignment horizontal="center"/>
      <protection hidden="1"/>
    </xf>
    <xf numFmtId="0" fontId="28" fillId="0" borderId="69" xfId="0" applyFont="1" applyBorder="1" applyAlignment="1" applyProtection="1">
      <alignment horizontal="centerContinuous" vertical="center"/>
      <protection hidden="1"/>
    </xf>
    <xf numFmtId="0" fontId="29" fillId="0" borderId="70" xfId="0" applyFont="1" applyBorder="1" applyAlignment="1" applyProtection="1">
      <alignment horizontal="centerContinuous"/>
      <protection hidden="1"/>
    </xf>
    <xf numFmtId="0" fontId="29" fillId="0" borderId="71" xfId="0" applyFont="1" applyBorder="1" applyAlignment="1" applyProtection="1">
      <alignment horizontal="centerContinuous"/>
      <protection hidden="1"/>
    </xf>
    <xf numFmtId="0" fontId="0" fillId="0" borderId="29" xfId="0" applyFill="1" applyBorder="1" applyAlignment="1" applyProtection="1">
      <alignment horizontal="centerContinuous"/>
      <protection locked="0"/>
    </xf>
    <xf numFmtId="0" fontId="0" fillId="0" borderId="68" xfId="0" applyFill="1" applyBorder="1" applyAlignment="1" applyProtection="1">
      <alignment horizontal="center"/>
      <protection locked="0"/>
    </xf>
    <xf numFmtId="0" fontId="23" fillId="0" borderId="72" xfId="0" applyFont="1" applyFill="1" applyBorder="1" applyAlignment="1" applyProtection="1">
      <alignment vertical="center"/>
      <protection hidden="1"/>
    </xf>
    <xf numFmtId="3" fontId="22" fillId="0" borderId="73" xfId="0" applyNumberFormat="1" applyFont="1" applyBorder="1" applyAlignment="1" applyProtection="1">
      <alignment horizontal="right" vertical="center"/>
      <protection hidden="1"/>
    </xf>
    <xf numFmtId="164" fontId="22" fillId="0" borderId="74" xfId="0" applyNumberFormat="1" applyFont="1" applyBorder="1" applyAlignment="1" applyProtection="1">
      <alignment vertical="center"/>
      <protection hidden="1"/>
    </xf>
    <xf numFmtId="0" fontId="0" fillId="0" borderId="75" xfId="0" applyFill="1" applyBorder="1" applyAlignment="1" applyProtection="1">
      <alignment horizontal="centerContinuous"/>
      <protection locked="0"/>
    </xf>
    <xf numFmtId="0" fontId="0" fillId="0" borderId="76" xfId="0" applyFill="1" applyBorder="1" applyAlignment="1" applyProtection="1">
      <alignment horizontal="centerContinuous"/>
      <protection locked="0"/>
    </xf>
    <xf numFmtId="0" fontId="0" fillId="0" borderId="77" xfId="0" applyFill="1" applyBorder="1" applyAlignment="1" applyProtection="1">
      <alignment horizontal="center"/>
      <protection locked="0"/>
    </xf>
    <xf numFmtId="0" fontId="0" fillId="0" borderId="55" xfId="0" applyFill="1" applyBorder="1" applyAlignment="1" applyProtection="1">
      <alignment horizontal="centerContinuous"/>
      <protection locked="0"/>
    </xf>
    <xf numFmtId="0" fontId="0" fillId="0" borderId="68" xfId="0" applyFill="1" applyBorder="1" applyAlignment="1" applyProtection="1">
      <alignment horizontal="centerContinuous"/>
      <protection locked="0"/>
    </xf>
    <xf numFmtId="0" fontId="29" fillId="0" borderId="78" xfId="0" applyFont="1" applyBorder="1" applyAlignment="1" applyProtection="1">
      <alignment horizontal="centerContinuous"/>
      <protection hidden="1"/>
    </xf>
    <xf numFmtId="49" fontId="29" fillId="0" borderId="79" xfId="0" quotePrefix="1" applyNumberFormat="1" applyFont="1" applyBorder="1" applyAlignment="1" applyProtection="1">
      <alignment horizontal="centerContinuous"/>
      <protection hidden="1"/>
    </xf>
    <xf numFmtId="0" fontId="29" fillId="0" borderId="80" xfId="0" applyFont="1" applyBorder="1" applyAlignment="1" applyProtection="1">
      <alignment horizontal="centerContinuous"/>
      <protection hidden="1"/>
    </xf>
    <xf numFmtId="165" fontId="22" fillId="0" borderId="81" xfId="0" applyNumberFormat="1" applyFont="1" applyBorder="1" applyAlignment="1" applyProtection="1">
      <alignment horizontal="right" vertical="center"/>
      <protection hidden="1"/>
    </xf>
    <xf numFmtId="3" fontId="22" fillId="0" borderId="32" xfId="0" applyNumberFormat="1" applyFont="1" applyBorder="1" applyAlignment="1" applyProtection="1">
      <alignment horizontal="right" vertical="center"/>
      <protection hidden="1"/>
    </xf>
    <xf numFmtId="3" fontId="0" fillId="0" borderId="32" xfId="0" applyNumberFormat="1" applyBorder="1" applyAlignment="1" applyProtection="1">
      <alignment horizontal="right" vertical="center"/>
      <protection hidden="1"/>
    </xf>
    <xf numFmtId="3" fontId="0" fillId="0" borderId="26" xfId="0" applyNumberFormat="1" applyBorder="1" applyAlignment="1" applyProtection="1">
      <alignment horizontal="right" vertical="center"/>
      <protection hidden="1"/>
    </xf>
    <xf numFmtId="3" fontId="26" fillId="0" borderId="32" xfId="0" applyNumberFormat="1" applyFont="1" applyBorder="1" applyAlignment="1" applyProtection="1">
      <alignment horizontal="right" vertical="center"/>
      <protection hidden="1"/>
    </xf>
    <xf numFmtId="3" fontId="22" fillId="0" borderId="26" xfId="0" applyNumberFormat="1" applyFont="1" applyBorder="1" applyAlignment="1" applyProtection="1">
      <alignment horizontal="right" vertical="center"/>
      <protection hidden="1"/>
    </xf>
    <xf numFmtId="3" fontId="22" fillId="0" borderId="75" xfId="0" applyNumberFormat="1" applyFont="1" applyBorder="1" applyAlignment="1" applyProtection="1">
      <alignment horizontal="right" vertical="center"/>
      <protection hidden="1"/>
    </xf>
    <xf numFmtId="165" fontId="22" fillId="0" borderId="26" xfId="0" applyNumberFormat="1" applyFont="1" applyBorder="1" applyAlignment="1" applyProtection="1">
      <alignment horizontal="right" vertical="center"/>
      <protection hidden="1"/>
    </xf>
    <xf numFmtId="164" fontId="22" fillId="0" borderId="71" xfId="0" applyNumberFormat="1" applyFont="1" applyBorder="1" applyAlignment="1" applyProtection="1">
      <alignment vertical="center"/>
      <protection hidden="1"/>
    </xf>
    <xf numFmtId="49" fontId="28" fillId="0" borderId="57" xfId="0" applyNumberFormat="1" applyFont="1" applyBorder="1" applyAlignment="1" applyProtection="1">
      <alignment horizontal="centerContinuous"/>
      <protection hidden="1"/>
    </xf>
    <xf numFmtId="165" fontId="22" fillId="0" borderId="73" xfId="0" applyNumberFormat="1" applyFont="1" applyBorder="1" applyAlignment="1" applyProtection="1">
      <alignment vertical="center"/>
      <protection hidden="1"/>
    </xf>
    <xf numFmtId="165" fontId="22" fillId="0" borderId="20" xfId="0" applyNumberFormat="1" applyFont="1" applyBorder="1" applyAlignment="1" applyProtection="1">
      <alignment vertical="center"/>
      <protection hidden="1"/>
    </xf>
    <xf numFmtId="165" fontId="28" fillId="0" borderId="20" xfId="0" applyNumberFormat="1" applyFont="1" applyBorder="1" applyAlignment="1" applyProtection="1">
      <alignment vertical="center"/>
      <protection hidden="1"/>
    </xf>
    <xf numFmtId="165" fontId="26" fillId="0" borderId="20" xfId="0" applyNumberFormat="1" applyFont="1" applyBorder="1" applyAlignment="1" applyProtection="1">
      <alignment vertical="center"/>
      <protection hidden="1"/>
    </xf>
    <xf numFmtId="165" fontId="22" fillId="0" borderId="23" xfId="0" applyNumberFormat="1" applyFont="1" applyBorder="1" applyAlignment="1" applyProtection="1">
      <alignment horizontal="right" vertical="center"/>
      <protection hidden="1"/>
    </xf>
    <xf numFmtId="164" fontId="22" fillId="0" borderId="25" xfId="0" applyNumberFormat="1" applyFont="1" applyBorder="1" applyAlignment="1" applyProtection="1">
      <alignment horizontal="right" vertical="center"/>
      <protection hidden="1"/>
    </xf>
    <xf numFmtId="165" fontId="22" fillId="0" borderId="29" xfId="0" applyNumberFormat="1" applyFont="1" applyBorder="1" applyAlignment="1" applyProtection="1">
      <alignment vertical="center"/>
      <protection hidden="1"/>
    </xf>
    <xf numFmtId="49" fontId="28" fillId="0" borderId="82" xfId="0" applyNumberFormat="1" applyFont="1" applyBorder="1" applyAlignment="1" applyProtection="1">
      <alignment horizontal="center"/>
      <protection hidden="1"/>
    </xf>
    <xf numFmtId="0" fontId="28" fillId="0" borderId="83" xfId="0" quotePrefix="1" applyFont="1" applyBorder="1" applyAlignment="1" applyProtection="1">
      <alignment horizontal="center" vertical="top"/>
      <protection hidden="1"/>
    </xf>
    <xf numFmtId="164" fontId="22" fillId="0" borderId="84" xfId="0" applyNumberFormat="1" applyFont="1" applyBorder="1" applyAlignment="1" applyProtection="1">
      <alignment vertical="center"/>
      <protection hidden="1"/>
    </xf>
    <xf numFmtId="164" fontId="22" fillId="0" borderId="85" xfId="0" applyNumberFormat="1" applyFont="1" applyBorder="1" applyAlignment="1" applyProtection="1">
      <alignment vertical="center"/>
      <protection hidden="1"/>
    </xf>
    <xf numFmtId="164" fontId="28" fillId="0" borderId="85" xfId="0" applyNumberFormat="1" applyFont="1" applyBorder="1" applyAlignment="1" applyProtection="1">
      <alignment vertical="center"/>
      <protection hidden="1"/>
    </xf>
    <xf numFmtId="164" fontId="26" fillId="0" borderId="85" xfId="0" applyNumberFormat="1" applyFont="1" applyBorder="1" applyAlignment="1" applyProtection="1">
      <alignment vertical="center"/>
      <protection hidden="1"/>
    </xf>
    <xf numFmtId="164" fontId="22" fillId="0" borderId="86" xfId="0" applyNumberFormat="1" applyFont="1" applyBorder="1" applyAlignment="1" applyProtection="1">
      <alignment vertical="center"/>
      <protection hidden="1"/>
    </xf>
    <xf numFmtId="164" fontId="22" fillId="0" borderId="83" xfId="0" applyNumberFormat="1" applyFont="1" applyBorder="1" applyAlignment="1" applyProtection="1">
      <alignment vertical="center"/>
      <protection hidden="1"/>
    </xf>
    <xf numFmtId="165" fontId="22" fillId="0" borderId="32" xfId="0" applyNumberFormat="1" applyFont="1" applyBorder="1" applyAlignment="1" applyProtection="1">
      <alignment horizontal="right" vertical="center"/>
      <protection hidden="1"/>
    </xf>
    <xf numFmtId="165" fontId="28" fillId="0" borderId="32" xfId="0" applyNumberFormat="1" applyFont="1" applyBorder="1" applyAlignment="1" applyProtection="1">
      <alignment horizontal="right" vertical="center"/>
      <protection hidden="1"/>
    </xf>
    <xf numFmtId="165" fontId="26" fillId="0" borderId="32" xfId="0" applyNumberFormat="1" applyFont="1" applyBorder="1" applyAlignment="1" applyProtection="1">
      <alignment horizontal="right" vertical="center"/>
      <protection hidden="1"/>
    </xf>
    <xf numFmtId="165" fontId="22" fillId="0" borderId="75" xfId="0" applyNumberFormat="1" applyFont="1" applyBorder="1" applyAlignment="1" applyProtection="1">
      <alignment horizontal="right" vertical="center"/>
      <protection hidden="1"/>
    </xf>
    <xf numFmtId="164" fontId="22" fillId="0" borderId="87" xfId="0" applyNumberFormat="1" applyFont="1" applyBorder="1" applyAlignment="1" applyProtection="1">
      <alignment vertical="center"/>
      <protection hidden="1"/>
    </xf>
    <xf numFmtId="164" fontId="26" fillId="0" borderId="88" xfId="0" applyNumberFormat="1" applyFont="1" applyBorder="1" applyAlignment="1" applyProtection="1">
      <alignment vertical="center"/>
      <protection hidden="1"/>
    </xf>
    <xf numFmtId="167" fontId="22" fillId="0" borderId="83" xfId="0" applyNumberFormat="1" applyFont="1" applyBorder="1" applyAlignment="1" applyProtection="1">
      <alignment vertical="center"/>
      <protection hidden="1"/>
    </xf>
    <xf numFmtId="165" fontId="22" fillId="0" borderId="89" xfId="0" applyNumberFormat="1" applyFont="1" applyBorder="1" applyAlignment="1" applyProtection="1">
      <alignment vertical="center"/>
      <protection hidden="1"/>
    </xf>
    <xf numFmtId="165" fontId="22" fillId="0" borderId="76" xfId="0" applyNumberFormat="1" applyFont="1" applyBorder="1" applyAlignment="1" applyProtection="1">
      <alignment vertical="center"/>
      <protection hidden="1"/>
    </xf>
    <xf numFmtId="165" fontId="28" fillId="0" borderId="76" xfId="0" applyNumberFormat="1" applyFont="1" applyBorder="1" applyAlignment="1" applyProtection="1">
      <alignment vertical="center"/>
      <protection hidden="1"/>
    </xf>
    <xf numFmtId="165" fontId="26" fillId="0" borderId="76" xfId="0" applyNumberFormat="1" applyFont="1" applyBorder="1" applyAlignment="1" applyProtection="1">
      <alignment vertical="center"/>
      <protection hidden="1"/>
    </xf>
    <xf numFmtId="165" fontId="22" fillId="0" borderId="79" xfId="0" applyNumberFormat="1" applyFont="1" applyBorder="1" applyAlignment="1" applyProtection="1">
      <alignment horizontal="right" vertical="center"/>
      <protection hidden="1"/>
    </xf>
    <xf numFmtId="165" fontId="22" fillId="0" borderId="77" xfId="0" applyNumberFormat="1" applyFont="1" applyBorder="1" applyAlignment="1" applyProtection="1">
      <alignment vertical="center"/>
      <protection hidden="1"/>
    </xf>
    <xf numFmtId="166" fontId="22" fillId="0" borderId="74" xfId="0" applyNumberFormat="1" applyFont="1" applyBorder="1" applyAlignment="1" applyProtection="1">
      <alignment vertical="center"/>
      <protection hidden="1"/>
    </xf>
    <xf numFmtId="167" fontId="22" fillId="0" borderId="2" xfId="0" applyNumberFormat="1" applyFont="1" applyBorder="1" applyAlignment="1" applyProtection="1">
      <alignment horizontal="right" vertical="center"/>
      <protection hidden="1"/>
    </xf>
    <xf numFmtId="166" fontId="22" fillId="0" borderId="74" xfId="0" applyNumberFormat="1" applyFont="1" applyBorder="1" applyAlignment="1" applyProtection="1">
      <alignment horizontal="right" vertical="center"/>
      <protection hidden="1"/>
    </xf>
    <xf numFmtId="164" fontId="26" fillId="0" borderId="2" xfId="0" applyNumberFormat="1" applyFont="1" applyBorder="1" applyAlignment="1" applyProtection="1">
      <alignment horizontal="right" vertical="center"/>
      <protection hidden="1"/>
    </xf>
    <xf numFmtId="164" fontId="26" fillId="0" borderId="25" xfId="0" applyNumberFormat="1" applyFont="1" applyBorder="1" applyAlignment="1" applyProtection="1">
      <alignment horizontal="right" vertical="center"/>
      <protection hidden="1"/>
    </xf>
    <xf numFmtId="164" fontId="26" fillId="0" borderId="68" xfId="0" applyNumberFormat="1" applyFont="1" applyBorder="1" applyAlignment="1" applyProtection="1">
      <alignment horizontal="right" vertical="center"/>
      <protection hidden="1"/>
    </xf>
    <xf numFmtId="165" fontId="22" fillId="0" borderId="79" xfId="0" applyNumberFormat="1" applyFont="1" applyBorder="1" applyAlignment="1" applyProtection="1">
      <alignment vertical="center"/>
      <protection hidden="1"/>
    </xf>
    <xf numFmtId="3" fontId="0" fillId="2" borderId="90" xfId="0" applyNumberFormat="1" applyFill="1" applyBorder="1" applyProtection="1">
      <protection hidden="1"/>
    </xf>
    <xf numFmtId="3" fontId="0" fillId="2" borderId="26" xfId="0" applyNumberFormat="1" applyFill="1" applyBorder="1" applyProtection="1">
      <protection hidden="1"/>
    </xf>
    <xf numFmtId="0" fontId="19" fillId="0" borderId="3" xfId="0" applyFont="1" applyFill="1" applyBorder="1" applyAlignment="1" applyProtection="1">
      <alignment horizontal="centerContinuous" vertical="center"/>
      <protection hidden="1"/>
    </xf>
    <xf numFmtId="0" fontId="29" fillId="0" borderId="55" xfId="0" quotePrefix="1" applyFont="1" applyBorder="1" applyAlignment="1" applyProtection="1">
      <alignment horizontal="center"/>
      <protection hidden="1"/>
    </xf>
    <xf numFmtId="165" fontId="0" fillId="2" borderId="90" xfId="0" applyNumberFormat="1" applyFill="1" applyBorder="1" applyProtection="1">
      <protection hidden="1"/>
    </xf>
    <xf numFmtId="165" fontId="0" fillId="2" borderId="26" xfId="0" applyNumberFormat="1" applyFill="1" applyBorder="1" applyProtection="1">
      <protection hidden="1"/>
    </xf>
    <xf numFmtId="0" fontId="29" fillId="0" borderId="82" xfId="0" applyFont="1" applyBorder="1" applyAlignment="1" applyProtection="1">
      <alignment horizontal="centerContinuous"/>
      <protection hidden="1"/>
    </xf>
    <xf numFmtId="16" fontId="29" fillId="0" borderId="83" xfId="0" applyNumberFormat="1" applyFont="1" applyBorder="1" applyAlignment="1" applyProtection="1">
      <alignment horizontal="centerContinuous" vertical="top"/>
      <protection hidden="1"/>
    </xf>
    <xf numFmtId="164" fontId="0" fillId="2" borderId="85" xfId="0" applyNumberFormat="1" applyFill="1" applyBorder="1" applyProtection="1">
      <protection hidden="1"/>
    </xf>
    <xf numFmtId="164" fontId="0" fillId="2" borderId="86" xfId="0" applyNumberFormat="1" applyFill="1" applyBorder="1" applyProtection="1">
      <protection hidden="1"/>
    </xf>
    <xf numFmtId="165" fontId="0" fillId="2" borderId="76" xfId="0" applyNumberFormat="1" applyFill="1" applyBorder="1" applyProtection="1">
      <protection hidden="1"/>
    </xf>
    <xf numFmtId="165" fontId="0" fillId="2" borderId="79" xfId="0" applyNumberFormat="1" applyFill="1" applyBorder="1" applyProtection="1">
      <protection hidden="1"/>
    </xf>
    <xf numFmtId="164" fontId="0" fillId="2" borderId="33" xfId="0" applyNumberFormat="1" applyFill="1" applyBorder="1" applyProtection="1">
      <protection hidden="1"/>
    </xf>
    <xf numFmtId="165" fontId="0" fillId="0" borderId="0" xfId="0" applyNumberFormat="1" applyBorder="1" applyProtection="1">
      <protection locked="0"/>
    </xf>
    <xf numFmtId="165" fontId="0" fillId="0" borderId="0" xfId="0" applyNumberFormat="1" applyBorder="1" applyAlignment="1" applyProtection="1">
      <alignment vertical="center"/>
      <protection locked="0"/>
    </xf>
    <xf numFmtId="0" fontId="0" fillId="0" borderId="91" xfId="0" applyFill="1" applyBorder="1" applyAlignment="1" applyProtection="1">
      <alignment horizontal="centerContinuous" vertical="center"/>
      <protection locked="0"/>
    </xf>
    <xf numFmtId="0" fontId="0" fillId="0" borderId="92" xfId="0" applyFill="1" applyBorder="1" applyAlignment="1" applyProtection="1">
      <alignment horizontal="center"/>
      <protection locked="0"/>
    </xf>
    <xf numFmtId="0" fontId="0" fillId="0" borderId="83" xfId="0" quotePrefix="1" applyFill="1" applyBorder="1" applyAlignment="1" applyProtection="1">
      <alignment horizontal="center" vertical="top"/>
      <protection locked="0"/>
    </xf>
    <xf numFmtId="164" fontId="0" fillId="0" borderId="92" xfId="0" applyNumberFormat="1" applyBorder="1" applyAlignment="1" applyProtection="1">
      <alignment vertical="center"/>
      <protection locked="0"/>
    </xf>
    <xf numFmtId="164" fontId="0" fillId="0" borderId="85" xfId="0" applyNumberFormat="1" applyBorder="1" applyAlignment="1" applyProtection="1">
      <alignment vertical="center"/>
      <protection hidden="1"/>
    </xf>
    <xf numFmtId="164" fontId="0" fillId="0" borderId="93" xfId="0" applyNumberFormat="1" applyBorder="1" applyAlignment="1" applyProtection="1">
      <alignment vertical="center"/>
      <protection hidden="1"/>
    </xf>
    <xf numFmtId="165" fontId="0" fillId="0" borderId="56" xfId="0" applyNumberFormat="1" applyBorder="1" applyProtection="1">
      <protection locked="0"/>
    </xf>
    <xf numFmtId="165" fontId="0" fillId="0" borderId="56" xfId="0" applyNumberFormat="1" applyBorder="1" applyAlignment="1" applyProtection="1">
      <alignment vertical="center"/>
      <protection hidden="1"/>
    </xf>
    <xf numFmtId="165" fontId="0" fillId="0" borderId="79" xfId="0" applyNumberFormat="1" applyBorder="1" applyAlignment="1" applyProtection="1">
      <alignment vertical="center"/>
      <protection hidden="1"/>
    </xf>
    <xf numFmtId="165" fontId="0" fillId="0" borderId="94" xfId="0" applyNumberFormat="1" applyBorder="1" applyAlignment="1" applyProtection="1">
      <alignment vertical="center"/>
      <protection hidden="1"/>
    </xf>
    <xf numFmtId="164" fontId="0" fillId="0" borderId="25" xfId="0" applyNumberFormat="1" applyBorder="1" applyAlignment="1" applyProtection="1">
      <alignment vertical="center"/>
      <protection locked="0"/>
    </xf>
    <xf numFmtId="164" fontId="0" fillId="0" borderId="95" xfId="0" applyNumberFormat="1" applyBorder="1" applyAlignment="1" applyProtection="1">
      <alignment vertical="center"/>
      <protection locked="0"/>
    </xf>
    <xf numFmtId="49" fontId="0" fillId="0" borderId="53" xfId="0" applyNumberFormat="1" applyFill="1" applyBorder="1" applyAlignment="1" applyProtection="1">
      <alignment horizontal="centerContinuous"/>
      <protection locked="0"/>
    </xf>
    <xf numFmtId="0" fontId="0" fillId="0" borderId="33" xfId="0" applyBorder="1" applyProtection="1">
      <protection locked="0"/>
    </xf>
    <xf numFmtId="164" fontId="0" fillId="0" borderId="2" xfId="0" applyNumberFormat="1" applyBorder="1" applyAlignment="1" applyProtection="1">
      <alignment horizontal="right" vertical="center"/>
      <protection locked="0"/>
    </xf>
    <xf numFmtId="165" fontId="0" fillId="0" borderId="76" xfId="0" applyNumberFormat="1" applyBorder="1" applyAlignment="1" applyProtection="1">
      <alignment vertical="center"/>
      <protection hidden="1"/>
    </xf>
    <xf numFmtId="0" fontId="50" fillId="0" borderId="0" xfId="1" applyFont="1" applyAlignment="1" applyProtection="1">
      <protection hidden="1"/>
    </xf>
    <xf numFmtId="0" fontId="40" fillId="2" borderId="0" xfId="1" applyFill="1" applyAlignment="1" applyProtection="1">
      <protection hidden="1"/>
    </xf>
    <xf numFmtId="165" fontId="29" fillId="2" borderId="12" xfId="0" applyNumberFormat="1" applyFont="1" applyFill="1" applyBorder="1" applyAlignment="1" applyProtection="1">
      <alignment horizontal="right"/>
      <protection hidden="1"/>
    </xf>
    <xf numFmtId="164" fontId="42" fillId="2" borderId="20" xfId="0" applyNumberFormat="1" applyFont="1" applyFill="1" applyBorder="1" applyProtection="1">
      <protection hidden="1"/>
    </xf>
    <xf numFmtId="165" fontId="29" fillId="2" borderId="12" xfId="0" applyNumberFormat="1" applyFont="1" applyFill="1" applyBorder="1" applyProtection="1">
      <protection hidden="1"/>
    </xf>
    <xf numFmtId="164" fontId="42" fillId="2" borderId="49" xfId="0" applyNumberFormat="1" applyFont="1" applyFill="1" applyBorder="1" applyProtection="1">
      <protection hidden="1"/>
    </xf>
    <xf numFmtId="0" fontId="20" fillId="0" borderId="0" xfId="0" applyFont="1" applyBorder="1" applyProtection="1">
      <protection hidden="1"/>
    </xf>
    <xf numFmtId="0" fontId="24" fillId="0" borderId="0" xfId="0" applyFont="1" applyBorder="1" applyProtection="1">
      <protection hidden="1"/>
    </xf>
    <xf numFmtId="0" fontId="37" fillId="0" borderId="0" xfId="0" applyFont="1" applyBorder="1" applyProtection="1">
      <protection hidden="1"/>
    </xf>
    <xf numFmtId="0" fontId="36" fillId="0" borderId="0" xfId="0" applyFont="1" applyBorder="1" applyProtection="1">
      <protection hidden="1"/>
    </xf>
    <xf numFmtId="165" fontId="29" fillId="2" borderId="1" xfId="0" applyNumberFormat="1" applyFont="1" applyFill="1" applyBorder="1" applyAlignment="1" applyProtection="1">
      <alignment horizontal="right"/>
      <protection hidden="1"/>
    </xf>
    <xf numFmtId="164" fontId="42" fillId="2" borderId="29" xfId="0" applyNumberFormat="1" applyFont="1" applyFill="1" applyBorder="1" applyProtection="1">
      <protection hidden="1"/>
    </xf>
    <xf numFmtId="0" fontId="19" fillId="2" borderId="12" xfId="0" quotePrefix="1" applyFont="1" applyFill="1" applyBorder="1" applyAlignment="1" applyProtection="1">
      <alignment horizontal="center" vertical="center"/>
      <protection hidden="1"/>
    </xf>
    <xf numFmtId="164" fontId="42" fillId="2" borderId="12" xfId="0" applyNumberFormat="1" applyFont="1" applyFill="1" applyBorder="1" applyProtection="1">
      <protection hidden="1"/>
    </xf>
    <xf numFmtId="0" fontId="23" fillId="0" borderId="75" xfId="0" applyFont="1" applyBorder="1" applyAlignment="1">
      <alignment vertical="center"/>
    </xf>
    <xf numFmtId="0" fontId="0" fillId="0" borderId="36" xfId="0" applyBorder="1" applyProtection="1">
      <protection hidden="1"/>
    </xf>
    <xf numFmtId="0" fontId="50" fillId="0" borderId="0" xfId="1" applyFont="1" applyAlignment="1" applyProtection="1">
      <protection locked="0"/>
    </xf>
    <xf numFmtId="0" fontId="24" fillId="0" borderId="12" xfId="0" applyFont="1" applyBorder="1" applyAlignment="1" applyProtection="1">
      <alignment horizontal="left" vertical="center"/>
      <protection hidden="1"/>
    </xf>
    <xf numFmtId="165" fontId="29" fillId="2" borderId="58" xfId="0" applyNumberFormat="1" applyFont="1" applyFill="1" applyBorder="1" applyProtection="1">
      <protection hidden="1"/>
    </xf>
    <xf numFmtId="0" fontId="24" fillId="0" borderId="96" xfId="0" quotePrefix="1" applyFont="1" applyBorder="1" applyAlignment="1" applyProtection="1">
      <alignment horizontal="left"/>
      <protection hidden="1"/>
    </xf>
    <xf numFmtId="0" fontId="51" fillId="2" borderId="46" xfId="0" applyFont="1" applyFill="1" applyBorder="1" applyAlignment="1" applyProtection="1">
      <alignment horizontal="center"/>
      <protection hidden="1"/>
    </xf>
    <xf numFmtId="0" fontId="51" fillId="2" borderId="97" xfId="0" quotePrefix="1" applyFont="1" applyFill="1" applyBorder="1" applyAlignment="1" applyProtection="1">
      <alignment horizontal="center"/>
      <protection hidden="1"/>
    </xf>
    <xf numFmtId="0" fontId="51" fillId="2" borderId="5" xfId="0" quotePrefix="1" applyFont="1" applyFill="1" applyBorder="1" applyAlignment="1" applyProtection="1">
      <alignment horizontal="center"/>
      <protection hidden="1"/>
    </xf>
    <xf numFmtId="0" fontId="51" fillId="2" borderId="9" xfId="0" quotePrefix="1" applyFont="1" applyFill="1" applyBorder="1" applyAlignment="1" applyProtection="1">
      <alignment horizontal="center"/>
      <protection hidden="1"/>
    </xf>
    <xf numFmtId="0" fontId="28" fillId="0" borderId="0" xfId="0" applyFont="1" applyProtection="1">
      <protection hidden="1"/>
    </xf>
    <xf numFmtId="0" fontId="28" fillId="0" borderId="0" xfId="0" applyFont="1" applyBorder="1" applyAlignment="1" applyProtection="1">
      <alignment horizontal="center" vertical="center"/>
      <protection hidden="1"/>
    </xf>
    <xf numFmtId="0" fontId="28" fillId="0" borderId="0" xfId="0" applyFont="1" applyAlignment="1" applyProtection="1">
      <alignment horizontal="centerContinuous"/>
      <protection hidden="1"/>
    </xf>
    <xf numFmtId="0" fontId="28" fillId="0" borderId="0" xfId="0" applyFont="1" applyBorder="1" applyAlignment="1" applyProtection="1">
      <alignment horizontal="center"/>
      <protection hidden="1"/>
    </xf>
    <xf numFmtId="0" fontId="28" fillId="0" borderId="0" xfId="0" applyFont="1" applyBorder="1" applyProtection="1">
      <protection hidden="1"/>
    </xf>
    <xf numFmtId="165" fontId="28" fillId="0" borderId="0" xfId="0" applyNumberFormat="1" applyFont="1" applyBorder="1" applyProtection="1">
      <protection hidden="1"/>
    </xf>
    <xf numFmtId="0" fontId="0" fillId="0" borderId="0" xfId="0" applyBorder="1" applyAlignment="1">
      <alignment vertical="center"/>
    </xf>
    <xf numFmtId="0" fontId="51" fillId="2" borderId="0" xfId="0" quotePrefix="1" applyFont="1" applyFill="1" applyBorder="1" applyAlignment="1" applyProtection="1">
      <alignment horizontal="center"/>
      <protection hidden="1"/>
    </xf>
    <xf numFmtId="3" fontId="52" fillId="2" borderId="0" xfId="0" applyNumberFormat="1" applyFont="1" applyFill="1" applyBorder="1" applyProtection="1">
      <protection hidden="1"/>
    </xf>
    <xf numFmtId="164" fontId="52" fillId="2" borderId="0" xfId="0" applyNumberFormat="1" applyFont="1" applyFill="1" applyBorder="1" applyProtection="1">
      <protection hidden="1"/>
    </xf>
    <xf numFmtId="0" fontId="51" fillId="2" borderId="17" xfId="0" applyFont="1" applyFill="1" applyBorder="1" applyAlignment="1" applyProtection="1">
      <alignment horizontal="center"/>
      <protection hidden="1"/>
    </xf>
    <xf numFmtId="0" fontId="24" fillId="0" borderId="98" xfId="0" quotePrefix="1" applyFont="1" applyBorder="1" applyAlignment="1" applyProtection="1">
      <alignment horizontal="left"/>
      <protection hidden="1"/>
    </xf>
    <xf numFmtId="0" fontId="51" fillId="2" borderId="99" xfId="0" quotePrefix="1" applyFont="1" applyFill="1" applyBorder="1" applyAlignment="1" applyProtection="1">
      <alignment horizontal="center"/>
      <protection hidden="1"/>
    </xf>
    <xf numFmtId="0" fontId="0" fillId="0" borderId="19" xfId="0" applyBorder="1" applyAlignment="1">
      <alignment vertical="center"/>
    </xf>
    <xf numFmtId="0" fontId="51" fillId="2" borderId="100" xfId="0" quotePrefix="1" applyFont="1" applyFill="1" applyBorder="1" applyAlignment="1" applyProtection="1">
      <alignment horizontal="center"/>
      <protection hidden="1"/>
    </xf>
    <xf numFmtId="0" fontId="0" fillId="0" borderId="101" xfId="0" applyBorder="1" applyAlignment="1" applyProtection="1">
      <alignment horizontal="center" vertical="center"/>
      <protection hidden="1"/>
    </xf>
    <xf numFmtId="0" fontId="24" fillId="2" borderId="39" xfId="0" applyFont="1" applyFill="1" applyBorder="1" applyAlignment="1" applyProtection="1">
      <alignment horizontal="center" vertical="center"/>
      <protection hidden="1"/>
    </xf>
    <xf numFmtId="0" fontId="19" fillId="2" borderId="39" xfId="0" applyFont="1" applyFill="1" applyBorder="1" applyAlignment="1" applyProtection="1">
      <alignment horizontal="centerContinuous" vertical="center"/>
      <protection hidden="1"/>
    </xf>
    <xf numFmtId="0" fontId="0" fillId="0" borderId="18" xfId="0" applyBorder="1" applyAlignment="1" applyProtection="1">
      <alignment horizontal="center" vertical="center"/>
      <protection hidden="1"/>
    </xf>
    <xf numFmtId="0" fontId="24" fillId="2" borderId="3" xfId="0" applyFont="1" applyFill="1" applyBorder="1" applyAlignment="1" applyProtection="1">
      <alignment horizontal="center" vertical="center"/>
      <protection hidden="1"/>
    </xf>
    <xf numFmtId="0" fontId="19" fillId="2" borderId="3" xfId="0" applyFont="1" applyFill="1" applyBorder="1" applyAlignment="1" applyProtection="1">
      <alignment horizontal="centerContinuous" vertical="center"/>
      <protection hidden="1"/>
    </xf>
    <xf numFmtId="0" fontId="19" fillId="2" borderId="4" xfId="0" applyFont="1" applyFill="1" applyBorder="1" applyAlignment="1" applyProtection="1">
      <alignment horizontal="center" vertical="center"/>
      <protection hidden="1"/>
    </xf>
    <xf numFmtId="0" fontId="42" fillId="2" borderId="0" xfId="0" applyFont="1" applyFill="1" applyBorder="1" applyAlignment="1" applyProtection="1">
      <alignment horizontal="center"/>
      <protection hidden="1"/>
    </xf>
    <xf numFmtId="3" fontId="42" fillId="2" borderId="0" xfId="0" applyNumberFormat="1" applyFont="1" applyFill="1" applyBorder="1" applyProtection="1">
      <protection hidden="1"/>
    </xf>
    <xf numFmtId="0" fontId="24" fillId="0" borderId="1" xfId="0" quotePrefix="1" applyFont="1" applyBorder="1" applyAlignment="1" applyProtection="1">
      <alignment horizontal="left"/>
      <protection hidden="1"/>
    </xf>
    <xf numFmtId="0" fontId="51" fillId="2" borderId="32" xfId="0" applyFont="1" applyFill="1" applyBorder="1" applyAlignment="1" applyProtection="1">
      <alignment horizontal="center"/>
      <protection hidden="1"/>
    </xf>
    <xf numFmtId="0" fontId="42" fillId="2" borderId="0" xfId="0" quotePrefix="1" applyFont="1" applyFill="1" applyBorder="1" applyAlignment="1" applyProtection="1">
      <alignment horizontal="center"/>
      <protection hidden="1"/>
    </xf>
    <xf numFmtId="0" fontId="24" fillId="0" borderId="75" xfId="0" applyFont="1" applyBorder="1" applyProtection="1">
      <protection hidden="1"/>
    </xf>
    <xf numFmtId="164" fontId="42" fillId="2" borderId="75" xfId="0" applyNumberFormat="1" applyFont="1" applyFill="1" applyBorder="1" applyAlignment="1" applyProtection="1">
      <alignment horizontal="center"/>
      <protection hidden="1"/>
    </xf>
    <xf numFmtId="3" fontId="42" fillId="2" borderId="75" xfId="0" applyNumberFormat="1" applyFont="1" applyFill="1" applyBorder="1" applyProtection="1">
      <protection hidden="1"/>
    </xf>
    <xf numFmtId="164" fontId="51" fillId="2" borderId="8" xfId="0" applyNumberFormat="1" applyFont="1" applyFill="1" applyBorder="1" applyAlignment="1" applyProtection="1">
      <alignment horizontal="center"/>
      <protection hidden="1"/>
    </xf>
    <xf numFmtId="164" fontId="51" fillId="2" borderId="9" xfId="0" applyNumberFormat="1" applyFont="1" applyFill="1" applyBorder="1" applyAlignment="1" applyProtection="1">
      <alignment horizontal="center"/>
      <protection hidden="1"/>
    </xf>
    <xf numFmtId="165" fontId="29" fillId="2" borderId="102" xfId="0" applyNumberFormat="1" applyFont="1" applyFill="1" applyBorder="1" applyProtection="1">
      <protection hidden="1"/>
    </xf>
    <xf numFmtId="0" fontId="21" fillId="0" borderId="31" xfId="0" quotePrefix="1" applyFont="1" applyBorder="1" applyAlignment="1" applyProtection="1">
      <alignment horizontal="left"/>
      <protection hidden="1"/>
    </xf>
    <xf numFmtId="3" fontId="42" fillId="2" borderId="56" xfId="0" applyNumberFormat="1" applyFont="1" applyFill="1" applyBorder="1" applyProtection="1">
      <protection hidden="1"/>
    </xf>
    <xf numFmtId="0" fontId="31" fillId="0" borderId="12" xfId="0" applyFont="1" applyBorder="1" applyAlignment="1" applyProtection="1">
      <alignment horizontal="left"/>
      <protection hidden="1"/>
    </xf>
    <xf numFmtId="0" fontId="48" fillId="0" borderId="0" xfId="0" applyFont="1" applyBorder="1" applyProtection="1">
      <protection hidden="1"/>
    </xf>
    <xf numFmtId="0" fontId="31" fillId="0" borderId="19" xfId="0" applyFont="1" applyBorder="1" applyAlignment="1" applyProtection="1">
      <alignment horizontal="left"/>
      <protection hidden="1"/>
    </xf>
    <xf numFmtId="0" fontId="0" fillId="0" borderId="49" xfId="0" applyBorder="1" applyAlignment="1" applyProtection="1">
      <alignment horizontal="center" vertical="center"/>
      <protection hidden="1"/>
    </xf>
    <xf numFmtId="0" fontId="24" fillId="2" borderId="34" xfId="0" applyFont="1" applyFill="1" applyBorder="1" applyAlignment="1" applyProtection="1">
      <alignment horizontal="center" vertical="center"/>
      <protection hidden="1"/>
    </xf>
    <xf numFmtId="0" fontId="19" fillId="2" borderId="34" xfId="0" applyFont="1" applyFill="1" applyBorder="1" applyAlignment="1" applyProtection="1">
      <alignment horizontal="centerContinuous" vertical="center"/>
      <protection hidden="1"/>
    </xf>
    <xf numFmtId="0" fontId="19" fillId="2" borderId="34" xfId="0" applyFont="1" applyFill="1" applyBorder="1" applyAlignment="1" applyProtection="1">
      <alignment horizontal="center" vertical="center"/>
      <protection hidden="1"/>
    </xf>
    <xf numFmtId="3" fontId="42" fillId="2" borderId="103" xfId="0" applyNumberFormat="1" applyFont="1" applyFill="1" applyBorder="1" applyProtection="1">
      <protection hidden="1"/>
    </xf>
    <xf numFmtId="0" fontId="21" fillId="0" borderId="103" xfId="0" quotePrefix="1" applyFont="1" applyBorder="1" applyAlignment="1" applyProtection="1">
      <alignment horizontal="left"/>
      <protection hidden="1"/>
    </xf>
    <xf numFmtId="0" fontId="42" fillId="2" borderId="103" xfId="0" quotePrefix="1" applyFont="1" applyFill="1" applyBorder="1" applyAlignment="1" applyProtection="1">
      <alignment horizontal="center"/>
      <protection hidden="1"/>
    </xf>
    <xf numFmtId="0" fontId="42" fillId="2" borderId="11" xfId="0" applyFont="1" applyFill="1" applyBorder="1" applyAlignment="1" applyProtection="1">
      <alignment horizontal="center"/>
      <protection hidden="1"/>
    </xf>
    <xf numFmtId="0" fontId="42" fillId="2" borderId="58" xfId="0" applyFont="1" applyFill="1" applyBorder="1" applyAlignment="1" applyProtection="1">
      <alignment horizontal="center"/>
      <protection hidden="1"/>
    </xf>
    <xf numFmtId="0" fontId="42" fillId="2" borderId="52" xfId="0" applyFont="1" applyFill="1" applyBorder="1" applyAlignment="1" applyProtection="1">
      <alignment horizontal="center"/>
      <protection hidden="1"/>
    </xf>
    <xf numFmtId="0" fontId="42" fillId="2" borderId="102" xfId="0" applyFont="1" applyFill="1" applyBorder="1" applyAlignment="1" applyProtection="1">
      <alignment horizontal="center"/>
      <protection hidden="1"/>
    </xf>
    <xf numFmtId="0" fontId="53" fillId="0" borderId="0" xfId="1" applyFont="1" applyFill="1" applyAlignment="1" applyProtection="1"/>
    <xf numFmtId="0" fontId="54" fillId="0" borderId="0" xfId="0" applyFont="1" applyFill="1"/>
    <xf numFmtId="3" fontId="51" fillId="2" borderId="46" xfId="0" applyNumberFormat="1" applyFont="1" applyFill="1" applyBorder="1" applyProtection="1">
      <protection hidden="1"/>
    </xf>
    <xf numFmtId="3" fontId="51" fillId="2" borderId="17" xfId="0" applyNumberFormat="1" applyFont="1" applyFill="1" applyBorder="1" applyProtection="1">
      <protection hidden="1"/>
    </xf>
    <xf numFmtId="3" fontId="51" fillId="2" borderId="32" xfId="0" applyNumberFormat="1" applyFont="1" applyFill="1" applyBorder="1" applyProtection="1">
      <protection hidden="1"/>
    </xf>
    <xf numFmtId="3" fontId="51" fillId="2" borderId="76" xfId="0" applyNumberFormat="1" applyFont="1" applyFill="1" applyBorder="1" applyProtection="1">
      <protection hidden="1"/>
    </xf>
    <xf numFmtId="3" fontId="51" fillId="2" borderId="99" xfId="0" applyNumberFormat="1" applyFont="1" applyFill="1" applyBorder="1" applyProtection="1">
      <protection hidden="1"/>
    </xf>
    <xf numFmtId="3" fontId="51" fillId="2" borderId="8" xfId="0" applyNumberFormat="1" applyFont="1" applyFill="1" applyBorder="1" applyProtection="1">
      <protection hidden="1"/>
    </xf>
    <xf numFmtId="3" fontId="51" fillId="2" borderId="100" xfId="0" applyNumberFormat="1" applyFont="1" applyFill="1" applyBorder="1" applyProtection="1">
      <protection hidden="1"/>
    </xf>
    <xf numFmtId="3" fontId="51" fillId="2" borderId="79" xfId="0" applyNumberFormat="1" applyFont="1" applyFill="1" applyBorder="1" applyProtection="1">
      <protection hidden="1"/>
    </xf>
    <xf numFmtId="3" fontId="51" fillId="2" borderId="9" xfId="0" applyNumberFormat="1" applyFont="1" applyFill="1" applyBorder="1" applyProtection="1">
      <protection hidden="1"/>
    </xf>
    <xf numFmtId="0" fontId="23" fillId="0" borderId="0" xfId="0" applyFont="1" applyAlignment="1" applyProtection="1">
      <alignment horizontal="center"/>
      <protection hidden="1"/>
    </xf>
    <xf numFmtId="3" fontId="0" fillId="0" borderId="104" xfId="0" applyNumberFormat="1" applyBorder="1" applyAlignment="1" applyProtection="1">
      <alignment horizontal="right" vertical="center"/>
      <protection hidden="1"/>
    </xf>
    <xf numFmtId="165" fontId="22" fillId="0" borderId="5" xfId="0" applyNumberFormat="1" applyFont="1" applyBorder="1" applyAlignment="1" applyProtection="1">
      <alignment horizontal="right" vertical="center"/>
      <protection hidden="1"/>
    </xf>
    <xf numFmtId="165" fontId="28" fillId="0" borderId="5" xfId="0" applyNumberFormat="1" applyFont="1" applyBorder="1" applyAlignment="1" applyProtection="1">
      <alignment horizontal="right" vertical="center"/>
      <protection hidden="1"/>
    </xf>
    <xf numFmtId="165" fontId="26" fillId="0" borderId="5" xfId="0" applyNumberFormat="1" applyFont="1" applyBorder="1" applyAlignment="1" applyProtection="1">
      <alignment horizontal="right" vertical="center"/>
      <protection hidden="1"/>
    </xf>
    <xf numFmtId="165" fontId="22" fillId="0" borderId="97" xfId="0" applyNumberFormat="1" applyFont="1" applyBorder="1" applyAlignment="1" applyProtection="1">
      <alignment horizontal="right" vertical="center"/>
      <protection hidden="1"/>
    </xf>
    <xf numFmtId="165" fontId="22" fillId="0" borderId="31" xfId="0" applyNumberFormat="1" applyFont="1" applyBorder="1" applyAlignment="1" applyProtection="1">
      <alignment horizontal="right" vertical="center"/>
      <protection hidden="1"/>
    </xf>
    <xf numFmtId="164" fontId="26" fillId="0" borderId="83" xfId="0" applyNumberFormat="1" applyFont="1" applyBorder="1" applyAlignment="1" applyProtection="1">
      <alignment vertical="center"/>
      <protection hidden="1"/>
    </xf>
    <xf numFmtId="164" fontId="28" fillId="0" borderId="25" xfId="0" applyNumberFormat="1" applyFont="1" applyBorder="1" applyAlignment="1" applyProtection="1">
      <alignment vertical="center"/>
      <protection hidden="1"/>
    </xf>
    <xf numFmtId="164" fontId="28" fillId="0" borderId="86" xfId="0" applyNumberFormat="1" applyFont="1" applyBorder="1" applyAlignment="1" applyProtection="1">
      <alignment vertical="center"/>
      <protection hidden="1"/>
    </xf>
    <xf numFmtId="3" fontId="28" fillId="0" borderId="100" xfId="0" applyNumberFormat="1" applyFont="1" applyBorder="1" applyAlignment="1" applyProtection="1">
      <alignment horizontal="right" vertical="center"/>
      <protection hidden="1"/>
    </xf>
    <xf numFmtId="165" fontId="28" fillId="0" borderId="105" xfId="0" applyNumberFormat="1" applyFont="1" applyBorder="1" applyAlignment="1" applyProtection="1">
      <alignment horizontal="right" vertical="center"/>
      <protection hidden="1"/>
    </xf>
    <xf numFmtId="3" fontId="28" fillId="0" borderId="32" xfId="0" applyNumberFormat="1" applyFont="1" applyBorder="1" applyAlignment="1" applyProtection="1">
      <alignment horizontal="right" vertical="center"/>
      <protection hidden="1"/>
    </xf>
    <xf numFmtId="164" fontId="28" fillId="0" borderId="2" xfId="0" applyNumberFormat="1" applyFont="1" applyBorder="1" applyAlignment="1" applyProtection="1">
      <alignment horizontal="right" vertical="center"/>
      <protection hidden="1"/>
    </xf>
    <xf numFmtId="0" fontId="0" fillId="0" borderId="106" xfId="0" applyBorder="1" applyAlignment="1" applyProtection="1">
      <alignment horizontal="left" vertical="center"/>
      <protection hidden="1"/>
    </xf>
    <xf numFmtId="3" fontId="28" fillId="0" borderId="21" xfId="0" applyNumberFormat="1" applyFont="1" applyBorder="1" applyAlignment="1" applyProtection="1">
      <alignment horizontal="right" vertical="center"/>
      <protection hidden="1"/>
    </xf>
    <xf numFmtId="164" fontId="28" fillId="0" borderId="95" xfId="0" applyNumberFormat="1" applyFont="1" applyBorder="1" applyAlignment="1" applyProtection="1">
      <alignment vertical="center"/>
      <protection hidden="1"/>
    </xf>
    <xf numFmtId="165" fontId="28" fillId="0" borderId="21" xfId="0" applyNumberFormat="1" applyFont="1" applyBorder="1" applyAlignment="1" applyProtection="1">
      <alignment vertical="center"/>
      <protection hidden="1"/>
    </xf>
    <xf numFmtId="164" fontId="28" fillId="0" borderId="107" xfId="0" applyNumberFormat="1" applyFont="1" applyBorder="1" applyAlignment="1" applyProtection="1">
      <alignment vertical="center"/>
      <protection hidden="1"/>
    </xf>
    <xf numFmtId="3" fontId="0" fillId="0" borderId="108" xfId="0" applyNumberFormat="1" applyBorder="1" applyAlignment="1" applyProtection="1">
      <alignment horizontal="right" vertical="center"/>
      <protection hidden="1"/>
    </xf>
    <xf numFmtId="165" fontId="28" fillId="0" borderId="109" xfId="0" applyNumberFormat="1" applyFont="1" applyBorder="1" applyAlignment="1" applyProtection="1">
      <alignment horizontal="right" vertical="center"/>
      <protection hidden="1"/>
    </xf>
    <xf numFmtId="165" fontId="28" fillId="0" borderId="108" xfId="0" applyNumberFormat="1" applyFont="1" applyBorder="1" applyAlignment="1" applyProtection="1">
      <alignment horizontal="right" vertical="center"/>
      <protection hidden="1"/>
    </xf>
    <xf numFmtId="165" fontId="28" fillId="0" borderId="94" xfId="0" applyNumberFormat="1" applyFont="1" applyBorder="1" applyAlignment="1" applyProtection="1">
      <alignment vertical="center"/>
      <protection hidden="1"/>
    </xf>
    <xf numFmtId="0" fontId="24" fillId="0" borderId="38" xfId="0" applyFont="1" applyBorder="1" applyAlignment="1" applyProtection="1">
      <alignment vertical="center"/>
      <protection hidden="1"/>
    </xf>
    <xf numFmtId="167" fontId="28" fillId="0" borderId="25" xfId="0" applyNumberFormat="1" applyFont="1" applyBorder="1" applyAlignment="1" applyProtection="1">
      <alignment horizontal="right" vertical="center"/>
      <protection hidden="1"/>
    </xf>
    <xf numFmtId="3" fontId="28" fillId="0" borderId="108" xfId="0" applyNumberFormat="1" applyFont="1" applyBorder="1" applyAlignment="1" applyProtection="1">
      <alignment horizontal="right" vertical="center"/>
      <protection hidden="1"/>
    </xf>
    <xf numFmtId="167" fontId="28" fillId="0" borderId="95" xfId="0" applyNumberFormat="1" applyFont="1" applyBorder="1" applyAlignment="1" applyProtection="1">
      <alignment horizontal="right" vertical="center"/>
      <protection hidden="1"/>
    </xf>
    <xf numFmtId="0" fontId="22" fillId="0" borderId="6" xfId="0" quotePrefix="1" applyFont="1" applyBorder="1" applyAlignment="1" applyProtection="1">
      <alignment horizontal="left" vertical="center"/>
      <protection hidden="1"/>
    </xf>
    <xf numFmtId="3" fontId="22" fillId="0" borderId="31" xfId="0" applyNumberFormat="1" applyFont="1" applyBorder="1" applyAlignment="1" applyProtection="1">
      <alignment horizontal="right" vertical="center"/>
      <protection hidden="1"/>
    </xf>
    <xf numFmtId="164" fontId="22" fillId="0" borderId="2" xfId="0" applyNumberFormat="1" applyFont="1" applyBorder="1" applyAlignment="1" applyProtection="1">
      <alignment horizontal="right" vertical="center"/>
      <protection hidden="1"/>
    </xf>
    <xf numFmtId="3" fontId="22" fillId="0" borderId="90" xfId="0" applyNumberFormat="1" applyFont="1" applyBorder="1" applyAlignment="1" applyProtection="1">
      <alignment horizontal="right" vertical="center"/>
      <protection hidden="1"/>
    </xf>
    <xf numFmtId="165" fontId="22" fillId="0" borderId="8" xfId="0" applyNumberFormat="1" applyFont="1" applyBorder="1" applyAlignment="1" applyProtection="1">
      <alignment horizontal="right" vertical="center"/>
      <protection hidden="1"/>
    </xf>
    <xf numFmtId="165" fontId="22" fillId="0" borderId="90" xfId="0" applyNumberFormat="1" applyFont="1" applyBorder="1" applyAlignment="1" applyProtection="1">
      <alignment horizontal="right" vertical="center"/>
      <protection hidden="1"/>
    </xf>
    <xf numFmtId="165" fontId="22" fillId="0" borderId="76" xfId="0" applyNumberFormat="1" applyFont="1" applyBorder="1" applyAlignment="1" applyProtection="1">
      <alignment horizontal="right" vertical="center"/>
      <protection hidden="1"/>
    </xf>
    <xf numFmtId="0" fontId="26" fillId="0" borderId="106" xfId="0" applyFont="1" applyBorder="1" applyAlignment="1" applyProtection="1">
      <alignment horizontal="left" vertical="center"/>
      <protection hidden="1"/>
    </xf>
    <xf numFmtId="164" fontId="28" fillId="0" borderId="95" xfId="0" applyNumberFormat="1" applyFont="1" applyBorder="1" applyAlignment="1" applyProtection="1">
      <alignment horizontal="right" vertical="center"/>
      <protection hidden="1"/>
    </xf>
    <xf numFmtId="0" fontId="28" fillId="0" borderId="106" xfId="0" applyFont="1" applyBorder="1" applyAlignment="1" applyProtection="1">
      <alignment horizontal="left" vertical="center"/>
      <protection hidden="1"/>
    </xf>
    <xf numFmtId="165" fontId="28" fillId="0" borderId="21" xfId="0" applyNumberFormat="1" applyFont="1" applyBorder="1" applyAlignment="1" applyProtection="1">
      <alignment horizontal="right" vertical="center"/>
      <protection hidden="1"/>
    </xf>
    <xf numFmtId="165" fontId="28" fillId="0" borderId="94" xfId="0" applyNumberFormat="1" applyFont="1" applyBorder="1" applyAlignment="1" applyProtection="1">
      <alignment horizontal="right" vertical="center"/>
      <protection hidden="1"/>
    </xf>
    <xf numFmtId="3" fontId="28" fillId="0" borderId="24" xfId="0" applyNumberFormat="1" applyFont="1" applyBorder="1" applyAlignment="1" applyProtection="1">
      <alignment horizontal="right" vertical="center"/>
      <protection hidden="1"/>
    </xf>
    <xf numFmtId="165" fontId="28" fillId="0" borderId="24" xfId="0" applyNumberFormat="1" applyFont="1" applyBorder="1" applyAlignment="1" applyProtection="1">
      <alignment horizontal="right" vertical="center"/>
      <protection hidden="1"/>
    </xf>
    <xf numFmtId="164" fontId="28" fillId="0" borderId="110" xfId="0" applyNumberFormat="1" applyFont="1" applyBorder="1" applyAlignment="1" applyProtection="1">
      <alignment vertical="center"/>
      <protection hidden="1"/>
    </xf>
    <xf numFmtId="164" fontId="22" fillId="0" borderId="111" xfId="0" applyNumberFormat="1" applyFont="1" applyBorder="1" applyAlignment="1" applyProtection="1">
      <alignment vertical="center"/>
      <protection hidden="1"/>
    </xf>
    <xf numFmtId="164" fontId="28" fillId="0" borderId="112" xfId="0" applyNumberFormat="1" applyFont="1" applyBorder="1" applyAlignment="1" applyProtection="1">
      <alignment vertical="center"/>
      <protection hidden="1"/>
    </xf>
    <xf numFmtId="167" fontId="28" fillId="0" borderId="64" xfId="0" applyNumberFormat="1" applyFont="1" applyBorder="1" applyAlignment="1" applyProtection="1">
      <alignment horizontal="right" vertical="center"/>
      <protection hidden="1"/>
    </xf>
    <xf numFmtId="164" fontId="28" fillId="0" borderId="93" xfId="0" applyNumberFormat="1" applyFont="1" applyBorder="1" applyAlignment="1" applyProtection="1">
      <alignment vertical="center"/>
      <protection hidden="1"/>
    </xf>
    <xf numFmtId="164" fontId="28" fillId="0" borderId="64" xfId="0" applyNumberFormat="1" applyFont="1" applyBorder="1" applyAlignment="1" applyProtection="1">
      <alignment vertical="center"/>
      <protection hidden="1"/>
    </xf>
    <xf numFmtId="3" fontId="0" fillId="0" borderId="100" xfId="0" applyNumberFormat="1" applyBorder="1" applyAlignment="1" applyProtection="1">
      <alignment horizontal="right" vertical="center"/>
      <protection hidden="1"/>
    </xf>
    <xf numFmtId="0" fontId="26" fillId="2" borderId="0" xfId="0" applyFont="1" applyFill="1" applyAlignment="1" applyProtection="1">
      <alignment horizontal="centerContinuous"/>
      <protection hidden="1"/>
    </xf>
    <xf numFmtId="0" fontId="28" fillId="0" borderId="0" xfId="0" applyFont="1"/>
    <xf numFmtId="0" fontId="24" fillId="2" borderId="40" xfId="0" applyFont="1" applyFill="1" applyBorder="1" applyAlignment="1" applyProtection="1">
      <alignment horizontal="center" vertical="center"/>
      <protection hidden="1"/>
    </xf>
    <xf numFmtId="3" fontId="28" fillId="0" borderId="103" xfId="0" applyNumberFormat="1" applyFont="1" applyBorder="1" applyAlignment="1" applyProtection="1">
      <alignment horizontal="right" vertical="center"/>
      <protection hidden="1"/>
    </xf>
    <xf numFmtId="165" fontId="28" fillId="0" borderId="0" xfId="0" applyNumberFormat="1" applyFont="1" applyBorder="1" applyAlignment="1" applyProtection="1">
      <alignment horizontal="right" vertical="center"/>
      <protection hidden="1"/>
    </xf>
    <xf numFmtId="0" fontId="24" fillId="0" borderId="10" xfId="0" applyFont="1" applyBorder="1" applyAlignment="1" applyProtection="1">
      <alignment vertical="center"/>
      <protection hidden="1"/>
    </xf>
    <xf numFmtId="0" fontId="25" fillId="0" borderId="0" xfId="0" applyFont="1"/>
    <xf numFmtId="164" fontId="51" fillId="2" borderId="113" xfId="0" applyNumberFormat="1" applyFont="1" applyFill="1" applyBorder="1" applyProtection="1">
      <protection hidden="1"/>
    </xf>
    <xf numFmtId="3" fontId="0" fillId="2" borderId="31" xfId="0" applyNumberFormat="1" applyFill="1" applyBorder="1" applyProtection="1">
      <protection hidden="1"/>
    </xf>
    <xf numFmtId="0" fontId="0" fillId="0" borderId="114" xfId="0" applyBorder="1" applyProtection="1">
      <protection hidden="1"/>
    </xf>
    <xf numFmtId="0" fontId="0" fillId="0" borderId="115" xfId="0" applyBorder="1" applyProtection="1">
      <protection hidden="1"/>
    </xf>
    <xf numFmtId="0" fontId="19" fillId="2" borderId="116" xfId="0" applyFont="1" applyFill="1" applyBorder="1" applyAlignment="1" applyProtection="1">
      <alignment horizontal="left"/>
      <protection hidden="1"/>
    </xf>
    <xf numFmtId="0" fontId="19" fillId="2" borderId="116" xfId="0" quotePrefix="1" applyFont="1" applyFill="1" applyBorder="1" applyAlignment="1" applyProtection="1">
      <alignment horizontal="left"/>
      <protection hidden="1"/>
    </xf>
    <xf numFmtId="0" fontId="19" fillId="2" borderId="117" xfId="0" applyFont="1" applyFill="1" applyBorder="1" applyAlignment="1" applyProtection="1">
      <alignment horizontal="left"/>
      <protection hidden="1"/>
    </xf>
    <xf numFmtId="0" fontId="19" fillId="2" borderId="110" xfId="0" applyFont="1" applyFill="1" applyBorder="1" applyAlignment="1" applyProtection="1">
      <alignment horizontal="left"/>
      <protection hidden="1"/>
    </xf>
    <xf numFmtId="0" fontId="0" fillId="0" borderId="118" xfId="0" applyBorder="1" applyProtection="1">
      <protection hidden="1"/>
    </xf>
    <xf numFmtId="0" fontId="53" fillId="0" borderId="0" xfId="1" applyFont="1" applyAlignment="1" applyProtection="1"/>
    <xf numFmtId="0" fontId="29" fillId="0" borderId="57" xfId="0" applyFont="1" applyBorder="1" applyAlignment="1" applyProtection="1">
      <alignment horizontal="center" vertical="center"/>
      <protection hidden="1"/>
    </xf>
    <xf numFmtId="3" fontId="45" fillId="0" borderId="59" xfId="0" applyNumberFormat="1" applyFont="1" applyFill="1" applyBorder="1" applyAlignment="1" applyProtection="1">
      <alignment horizontal="center" vertical="center"/>
      <protection hidden="1"/>
    </xf>
    <xf numFmtId="49" fontId="45" fillId="0" borderId="37" xfId="0" applyNumberFormat="1" applyFont="1" applyFill="1" applyBorder="1" applyAlignment="1" applyProtection="1">
      <alignment horizontal="center" vertical="center"/>
      <protection hidden="1"/>
    </xf>
    <xf numFmtId="3" fontId="45" fillId="0" borderId="57" xfId="0" applyNumberFormat="1" applyFont="1" applyFill="1" applyBorder="1" applyAlignment="1" applyProtection="1">
      <alignment horizontal="center" vertical="center"/>
      <protection hidden="1"/>
    </xf>
    <xf numFmtId="3" fontId="45" fillId="0" borderId="37" xfId="0" applyNumberFormat="1" applyFont="1" applyFill="1" applyBorder="1" applyAlignment="1" applyProtection="1">
      <alignment horizontal="center" vertical="center"/>
      <protection hidden="1"/>
    </xf>
    <xf numFmtId="165" fontId="28" fillId="0" borderId="100" xfId="0" applyNumberFormat="1" applyFont="1" applyBorder="1" applyAlignment="1" applyProtection="1">
      <alignment horizontal="right" vertical="center"/>
      <protection hidden="1"/>
    </xf>
    <xf numFmtId="0" fontId="19" fillId="0" borderId="49" xfId="0" quotePrefix="1" applyFont="1" applyFill="1" applyBorder="1" applyAlignment="1" applyProtection="1">
      <alignment horizontal="left" vertical="center"/>
      <protection locked="0"/>
    </xf>
    <xf numFmtId="3" fontId="19" fillId="0" borderId="49" xfId="0" applyNumberFormat="1" applyFont="1" applyBorder="1" applyAlignment="1" applyProtection="1">
      <alignment vertical="center"/>
      <protection hidden="1"/>
    </xf>
    <xf numFmtId="167" fontId="19" fillId="0" borderId="64" xfId="0" applyNumberFormat="1" applyFont="1" applyBorder="1" applyAlignment="1" applyProtection="1">
      <alignment vertical="center"/>
      <protection hidden="1"/>
    </xf>
    <xf numFmtId="3" fontId="19" fillId="0" borderId="34" xfId="0" applyNumberFormat="1" applyFont="1" applyBorder="1" applyAlignment="1" applyProtection="1">
      <alignment vertical="center"/>
      <protection hidden="1"/>
    </xf>
    <xf numFmtId="164" fontId="19" fillId="0" borderId="93" xfId="0" applyNumberFormat="1" applyFont="1" applyBorder="1" applyAlignment="1" applyProtection="1">
      <alignment vertical="center"/>
      <protection hidden="1"/>
    </xf>
    <xf numFmtId="165" fontId="19" fillId="0" borderId="61" xfId="0" applyNumberFormat="1" applyFont="1" applyBorder="1" applyAlignment="1" applyProtection="1">
      <alignment vertical="center"/>
      <protection hidden="1"/>
    </xf>
    <xf numFmtId="165" fontId="0" fillId="0" borderId="12" xfId="0" applyNumberFormat="1" applyBorder="1" applyProtection="1">
      <protection locked="0"/>
    </xf>
    <xf numFmtId="165" fontId="0" fillId="0" borderId="12" xfId="0" applyNumberFormat="1" applyBorder="1" applyAlignment="1" applyProtection="1">
      <alignment vertical="center"/>
      <protection locked="0"/>
    </xf>
    <xf numFmtId="0" fontId="0" fillId="0" borderId="97" xfId="0" applyFill="1" applyBorder="1" applyAlignment="1" applyProtection="1">
      <alignment horizontal="center"/>
      <protection locked="0"/>
    </xf>
    <xf numFmtId="167" fontId="19" fillId="0" borderId="119" xfId="0" applyNumberFormat="1" applyFont="1" applyBorder="1" applyAlignment="1" applyProtection="1">
      <alignment vertical="center"/>
      <protection hidden="1"/>
    </xf>
    <xf numFmtId="0" fontId="0" fillId="0" borderId="11" xfId="0" applyBorder="1" applyProtection="1">
      <protection locked="0"/>
    </xf>
    <xf numFmtId="164" fontId="0" fillId="0" borderId="5" xfId="0" applyNumberFormat="1" applyBorder="1" applyAlignment="1" applyProtection="1">
      <alignment vertical="center"/>
      <protection locked="0"/>
    </xf>
    <xf numFmtId="164" fontId="0" fillId="0" borderId="105" xfId="0" applyNumberFormat="1" applyBorder="1" applyAlignment="1" applyProtection="1">
      <alignment vertical="center"/>
      <protection locked="0"/>
    </xf>
    <xf numFmtId="164" fontId="0" fillId="0" borderId="109" xfId="0" applyNumberFormat="1" applyBorder="1" applyAlignment="1" applyProtection="1">
      <alignment vertical="center"/>
      <protection locked="0"/>
    </xf>
    <xf numFmtId="49" fontId="0" fillId="0" borderId="54" xfId="0" applyNumberFormat="1" applyFill="1" applyBorder="1" applyAlignment="1" applyProtection="1">
      <alignment horizontal="centerContinuous"/>
      <protection locked="0"/>
    </xf>
    <xf numFmtId="165" fontId="0" fillId="2" borderId="24" xfId="0" applyNumberFormat="1" applyFill="1" applyBorder="1" applyProtection="1">
      <protection hidden="1"/>
    </xf>
    <xf numFmtId="164" fontId="0" fillId="2" borderId="95" xfId="0" applyNumberFormat="1" applyFill="1" applyBorder="1" applyProtection="1">
      <protection hidden="1"/>
    </xf>
    <xf numFmtId="165" fontId="0" fillId="2" borderId="27" xfId="0" applyNumberFormat="1" applyFill="1" applyBorder="1" applyProtection="1">
      <protection hidden="1"/>
    </xf>
    <xf numFmtId="164" fontId="0" fillId="2" borderId="107" xfId="0" applyNumberFormat="1" applyFill="1" applyBorder="1" applyProtection="1">
      <protection hidden="1"/>
    </xf>
    <xf numFmtId="3" fontId="0" fillId="2" borderId="27" xfId="0" applyNumberFormat="1" applyFill="1" applyBorder="1" applyProtection="1">
      <protection hidden="1"/>
    </xf>
    <xf numFmtId="165" fontId="0" fillId="2" borderId="94" xfId="0" applyNumberFormat="1" applyFill="1" applyBorder="1" applyProtection="1">
      <protection hidden="1"/>
    </xf>
    <xf numFmtId="3" fontId="51" fillId="2" borderId="52" xfId="0" applyNumberFormat="1" applyFont="1" applyFill="1" applyBorder="1" applyProtection="1">
      <protection hidden="1"/>
    </xf>
    <xf numFmtId="3" fontId="51" fillId="2" borderId="97" xfId="0" applyNumberFormat="1" applyFont="1" applyFill="1" applyBorder="1" applyProtection="1">
      <protection hidden="1"/>
    </xf>
    <xf numFmtId="3" fontId="51" fillId="2" borderId="51" xfId="0" applyNumberFormat="1" applyFont="1" applyFill="1" applyBorder="1" applyProtection="1">
      <protection hidden="1"/>
    </xf>
    <xf numFmtId="3" fontId="51" fillId="2" borderId="10" xfId="0" applyNumberFormat="1" applyFont="1" applyFill="1" applyBorder="1" applyProtection="1">
      <protection hidden="1"/>
    </xf>
    <xf numFmtId="165" fontId="29" fillId="2" borderId="35" xfId="0" applyNumberFormat="1" applyFont="1" applyFill="1" applyBorder="1" applyProtection="1">
      <protection hidden="1"/>
    </xf>
    <xf numFmtId="3" fontId="51" fillId="2" borderId="5" xfId="0" applyNumberFormat="1" applyFont="1" applyFill="1" applyBorder="1" applyProtection="1">
      <protection hidden="1"/>
    </xf>
    <xf numFmtId="164" fontId="51" fillId="2" borderId="99" xfId="0" applyNumberFormat="1" applyFont="1" applyFill="1" applyBorder="1" applyProtection="1">
      <protection hidden="1"/>
    </xf>
    <xf numFmtId="3" fontId="51" fillId="2" borderId="28" xfId="0" applyNumberFormat="1" applyFont="1" applyFill="1" applyBorder="1" applyProtection="1">
      <protection hidden="1"/>
    </xf>
    <xf numFmtId="3" fontId="51" fillId="2" borderId="13" xfId="0" applyNumberFormat="1" applyFont="1" applyFill="1" applyBorder="1" applyProtection="1">
      <protection hidden="1"/>
    </xf>
    <xf numFmtId="3" fontId="42" fillId="2" borderId="13" xfId="0" applyNumberFormat="1" applyFont="1" applyFill="1" applyBorder="1" applyProtection="1">
      <protection hidden="1"/>
    </xf>
    <xf numFmtId="3" fontId="42" fillId="2" borderId="6" xfId="0" applyNumberFormat="1" applyFont="1" applyFill="1" applyBorder="1" applyProtection="1">
      <protection hidden="1"/>
    </xf>
    <xf numFmtId="3" fontId="51" fillId="2" borderId="6" xfId="0" applyNumberFormat="1" applyFont="1" applyFill="1" applyBorder="1" applyProtection="1">
      <protection hidden="1"/>
    </xf>
    <xf numFmtId="3" fontId="42" fillId="2" borderId="38" xfId="0" applyNumberFormat="1" applyFont="1" applyFill="1" applyBorder="1" applyProtection="1">
      <protection hidden="1"/>
    </xf>
    <xf numFmtId="3" fontId="51" fillId="2" borderId="38" xfId="0" applyNumberFormat="1" applyFont="1" applyFill="1" applyBorder="1" applyProtection="1">
      <protection hidden="1"/>
    </xf>
    <xf numFmtId="3" fontId="51" fillId="2" borderId="14" xfId="0" applyNumberFormat="1" applyFont="1" applyFill="1" applyBorder="1" applyProtection="1">
      <protection hidden="1"/>
    </xf>
    <xf numFmtId="165" fontId="29" fillId="2" borderId="6" xfId="0" applyNumberFormat="1" applyFont="1" applyFill="1" applyBorder="1" applyAlignment="1" applyProtection="1">
      <alignment horizontal="right"/>
      <protection hidden="1"/>
    </xf>
    <xf numFmtId="3" fontId="51" fillId="2" borderId="120" xfId="0" applyNumberFormat="1" applyFont="1" applyFill="1" applyBorder="1" applyProtection="1">
      <protection hidden="1"/>
    </xf>
    <xf numFmtId="0" fontId="19" fillId="2" borderId="10" xfId="0" applyFont="1" applyFill="1" applyBorder="1" applyAlignment="1" applyProtection="1">
      <alignment horizontal="center" vertical="center"/>
      <protection hidden="1"/>
    </xf>
    <xf numFmtId="3" fontId="42" fillId="2" borderId="121" xfId="0" applyNumberFormat="1" applyFont="1" applyFill="1" applyBorder="1" applyProtection="1">
      <protection hidden="1"/>
    </xf>
    <xf numFmtId="3" fontId="42" fillId="2" borderId="122" xfId="0" applyNumberFormat="1" applyFont="1" applyFill="1" applyBorder="1" applyProtection="1">
      <protection hidden="1"/>
    </xf>
    <xf numFmtId="3" fontId="33" fillId="2" borderId="28" xfId="0" applyNumberFormat="1" applyFont="1" applyFill="1" applyBorder="1" applyAlignment="1" applyProtection="1">
      <protection hidden="1"/>
    </xf>
    <xf numFmtId="164" fontId="33" fillId="2" borderId="44" xfId="0" applyNumberFormat="1" applyFont="1" applyFill="1" applyBorder="1" applyProtection="1">
      <protection hidden="1"/>
    </xf>
    <xf numFmtId="164" fontId="33" fillId="2" borderId="61" xfId="0" applyNumberFormat="1" applyFont="1" applyFill="1" applyBorder="1" applyProtection="1">
      <protection hidden="1"/>
    </xf>
    <xf numFmtId="3" fontId="33" fillId="2" borderId="9" xfId="0" applyNumberFormat="1" applyFont="1" applyFill="1" applyBorder="1" applyAlignment="1" applyProtection="1">
      <protection hidden="1"/>
    </xf>
    <xf numFmtId="0" fontId="0" fillId="2" borderId="0" xfId="0" applyFill="1" applyBorder="1" applyAlignment="1" applyProtection="1">
      <alignment horizontal="centerContinuous"/>
      <protection hidden="1"/>
    </xf>
    <xf numFmtId="0" fontId="19" fillId="2" borderId="117" xfId="0" quotePrefix="1" applyFont="1" applyFill="1" applyBorder="1" applyAlignment="1" applyProtection="1">
      <alignment horizontal="left"/>
      <protection hidden="1"/>
    </xf>
    <xf numFmtId="165" fontId="29" fillId="2" borderId="51" xfId="0" applyNumberFormat="1" applyFont="1" applyFill="1" applyBorder="1" applyProtection="1">
      <protection hidden="1"/>
    </xf>
    <xf numFmtId="164" fontId="42" fillId="2" borderId="97" xfId="0" applyNumberFormat="1" applyFont="1" applyFill="1" applyBorder="1" applyProtection="1">
      <protection hidden="1"/>
    </xf>
    <xf numFmtId="164" fontId="29" fillId="0" borderId="6" xfId="0" applyNumberFormat="1" applyFont="1" applyBorder="1" applyProtection="1">
      <protection hidden="1"/>
    </xf>
    <xf numFmtId="165" fontId="29" fillId="2" borderId="60" xfId="0" applyNumberFormat="1" applyFont="1" applyFill="1" applyBorder="1" applyProtection="1">
      <protection hidden="1"/>
    </xf>
    <xf numFmtId="165" fontId="29" fillId="2" borderId="126" xfId="0" applyNumberFormat="1" applyFont="1" applyFill="1" applyBorder="1" applyAlignment="1" applyProtection="1">
      <alignment horizontal="right"/>
      <protection hidden="1"/>
    </xf>
    <xf numFmtId="0" fontId="0" fillId="2" borderId="0" xfId="0" applyFill="1" applyAlignment="1" applyProtection="1">
      <alignment horizontal="center"/>
      <protection hidden="1"/>
    </xf>
    <xf numFmtId="0" fontId="0" fillId="2" borderId="34" xfId="0" applyFont="1" applyFill="1" applyBorder="1" applyAlignment="1" applyProtection="1">
      <alignment horizontal="center"/>
      <protection hidden="1"/>
    </xf>
    <xf numFmtId="0" fontId="0" fillId="0" borderId="34" xfId="0" applyFont="1" applyBorder="1" applyAlignment="1" applyProtection="1">
      <alignment horizontal="center"/>
      <protection hidden="1"/>
    </xf>
    <xf numFmtId="49" fontId="58" fillId="0" borderId="0" xfId="0" applyNumberFormat="1" applyFont="1"/>
    <xf numFmtId="49" fontId="0" fillId="0" borderId="0" xfId="0" applyNumberFormat="1"/>
    <xf numFmtId="49" fontId="24" fillId="0" borderId="133" xfId="0" applyNumberFormat="1" applyFont="1" applyBorder="1"/>
    <xf numFmtId="49" fontId="23" fillId="0" borderId="133" xfId="0" applyNumberFormat="1" applyFont="1" applyBorder="1" applyAlignment="1">
      <alignment horizontal="center"/>
    </xf>
    <xf numFmtId="49" fontId="24" fillId="0" borderId="8" xfId="0" applyNumberFormat="1" applyFont="1" applyBorder="1"/>
    <xf numFmtId="49" fontId="0" fillId="0" borderId="8" xfId="0" applyNumberFormat="1" applyBorder="1" applyAlignment="1">
      <alignment horizontal="right"/>
    </xf>
    <xf numFmtId="49" fontId="24" fillId="0" borderId="104" xfId="0" applyNumberFormat="1" applyFont="1" applyBorder="1"/>
    <xf numFmtId="49" fontId="0" fillId="0" borderId="104" xfId="0" applyNumberFormat="1" applyBorder="1" applyAlignment="1">
      <alignment horizontal="right"/>
    </xf>
    <xf numFmtId="49" fontId="23" fillId="0" borderId="133" xfId="0" applyNumberFormat="1" applyFont="1" applyBorder="1"/>
    <xf numFmtId="49" fontId="0" fillId="0" borderId="133" xfId="0" applyNumberFormat="1" applyBorder="1" applyAlignment="1">
      <alignment horizontal="right"/>
    </xf>
    <xf numFmtId="49" fontId="59" fillId="0" borderId="104" xfId="0" applyNumberFormat="1" applyFont="1" applyBorder="1"/>
    <xf numFmtId="0" fontId="61" fillId="0" borderId="0" xfId="0" applyFont="1" applyAlignment="1">
      <alignment wrapText="1"/>
    </xf>
    <xf numFmtId="0" fontId="0" fillId="0" borderId="0" xfId="0" applyAlignment="1">
      <alignment wrapText="1"/>
    </xf>
    <xf numFmtId="0" fontId="57" fillId="0" borderId="0" xfId="0" applyFont="1" applyAlignment="1">
      <alignment horizontal="left"/>
    </xf>
    <xf numFmtId="0" fontId="0" fillId="0" borderId="0" xfId="0" applyAlignment="1"/>
    <xf numFmtId="0" fontId="21" fillId="0" borderId="0" xfId="0" applyFont="1" applyAlignment="1"/>
    <xf numFmtId="0" fontId="0" fillId="0" borderId="0" xfId="0" applyAlignment="1">
      <alignment horizontal="left"/>
    </xf>
    <xf numFmtId="0" fontId="64" fillId="0" borderId="0" xfId="0" applyFont="1" applyAlignment="1">
      <alignment wrapText="1"/>
    </xf>
    <xf numFmtId="0" fontId="65" fillId="0" borderId="0" xfId="0" applyFont="1" applyAlignment="1">
      <alignment horizontal="left"/>
    </xf>
    <xf numFmtId="0" fontId="0" fillId="0" borderId="12" xfId="0" quotePrefix="1" applyFont="1" applyBorder="1" applyAlignment="1" applyProtection="1">
      <alignment horizontal="left"/>
      <protection hidden="1"/>
    </xf>
    <xf numFmtId="0" fontId="62" fillId="0" borderId="0" xfId="0" applyFont="1" applyAlignment="1">
      <alignment wrapText="1"/>
    </xf>
    <xf numFmtId="0" fontId="57" fillId="0" borderId="0" xfId="0" applyFont="1" applyAlignment="1">
      <alignment wrapText="1"/>
    </xf>
    <xf numFmtId="3" fontId="29" fillId="2" borderId="123" xfId="0" applyNumberFormat="1" applyFont="1" applyFill="1" applyBorder="1" applyProtection="1">
      <protection hidden="1"/>
    </xf>
    <xf numFmtId="0" fontId="57" fillId="0" borderId="0" xfId="0" applyFont="1" applyAlignment="1">
      <alignment horizontal="left" wrapText="1"/>
    </xf>
    <xf numFmtId="0" fontId="29" fillId="0" borderId="0" xfId="0" applyFont="1"/>
    <xf numFmtId="0" fontId="45" fillId="0" borderId="0" xfId="0" applyFont="1"/>
    <xf numFmtId="0" fontId="72" fillId="0" borderId="0" xfId="0" applyFont="1"/>
    <xf numFmtId="0" fontId="33" fillId="0" borderId="0" xfId="0" applyFont="1"/>
    <xf numFmtId="0" fontId="45" fillId="0" borderId="5" xfId="0" applyFont="1" applyBorder="1" applyAlignment="1">
      <alignment horizontal="center"/>
    </xf>
    <xf numFmtId="0" fontId="73" fillId="0" borderId="90" xfId="0" applyFont="1" applyBorder="1" applyAlignment="1">
      <alignment horizontal="center"/>
    </xf>
    <xf numFmtId="49" fontId="33" fillId="0" borderId="8" xfId="0" applyNumberFormat="1" applyFont="1" applyBorder="1" applyAlignment="1">
      <alignment horizontal="left" vertical="center"/>
    </xf>
    <xf numFmtId="169" fontId="70" fillId="0" borderId="104" xfId="0" applyNumberFormat="1" applyFont="1" applyBorder="1" applyAlignment="1">
      <alignment horizontal="left" vertical="center"/>
    </xf>
    <xf numFmtId="0" fontId="19" fillId="0" borderId="0" xfId="0" applyFont="1" applyBorder="1"/>
    <xf numFmtId="0" fontId="75" fillId="0" borderId="26" xfId="0" applyFont="1" applyFill="1" applyBorder="1" applyAlignment="1">
      <alignment vertical="center" wrapText="1"/>
    </xf>
    <xf numFmtId="0" fontId="76" fillId="0" borderId="105" xfId="0" applyFont="1" applyFill="1" applyBorder="1" applyAlignment="1">
      <alignment vertical="center" wrapText="1"/>
    </xf>
    <xf numFmtId="170" fontId="75" fillId="0" borderId="26" xfId="0" applyNumberFormat="1" applyFont="1" applyFill="1" applyBorder="1" applyAlignment="1">
      <alignment horizontal="left" vertical="center" wrapText="1"/>
    </xf>
    <xf numFmtId="0" fontId="21" fillId="0" borderId="0" xfId="0" applyFont="1"/>
    <xf numFmtId="49" fontId="56" fillId="0" borderId="52" xfId="0" applyNumberFormat="1" applyFont="1" applyBorder="1" applyAlignment="1">
      <alignment horizontal="center" vertical="center"/>
    </xf>
    <xf numFmtId="0" fontId="66" fillId="0" borderId="62" xfId="0" applyFont="1" applyFill="1" applyBorder="1" applyAlignment="1">
      <alignment vertical="center"/>
    </xf>
    <xf numFmtId="0" fontId="77" fillId="0" borderId="52" xfId="0" applyFont="1" applyFill="1" applyBorder="1" applyAlignment="1">
      <alignment horizontal="left" vertical="center"/>
    </xf>
    <xf numFmtId="170" fontId="77" fillId="0" borderId="62" xfId="0" applyNumberFormat="1" applyFont="1" applyFill="1" applyBorder="1" applyAlignment="1">
      <alignment horizontal="left" vertical="center" wrapText="1"/>
    </xf>
    <xf numFmtId="49" fontId="56" fillId="0" borderId="11" xfId="0" applyNumberFormat="1" applyFont="1" applyBorder="1" applyAlignment="1">
      <alignment horizontal="center" vertical="center"/>
    </xf>
    <xf numFmtId="0" fontId="78" fillId="0" borderId="15" xfId="0" applyFont="1" applyBorder="1" applyAlignment="1"/>
    <xf numFmtId="0" fontId="55" fillId="0" borderId="11" xfId="0" applyFont="1" applyBorder="1" applyAlignment="1">
      <alignment horizontal="left"/>
    </xf>
    <xf numFmtId="170" fontId="55" fillId="0" borderId="15" xfId="0" applyNumberFormat="1" applyFont="1" applyBorder="1" applyAlignment="1">
      <alignment horizontal="left"/>
    </xf>
    <xf numFmtId="49" fontId="56" fillId="0" borderId="5" xfId="0" applyNumberFormat="1" applyFont="1" applyBorder="1" applyAlignment="1">
      <alignment horizontal="center" vertical="center"/>
    </xf>
    <xf numFmtId="0" fontId="78" fillId="0" borderId="90" xfId="0" applyFont="1" applyBorder="1" applyAlignment="1"/>
    <xf numFmtId="0" fontId="55" fillId="0" borderId="5" xfId="0" applyFont="1" applyBorder="1" applyAlignment="1">
      <alignment horizontal="left"/>
    </xf>
    <xf numFmtId="170" fontId="55" fillId="0" borderId="90" xfId="0" applyNumberFormat="1" applyFont="1" applyBorder="1" applyAlignment="1">
      <alignment horizontal="left"/>
    </xf>
    <xf numFmtId="0" fontId="66" fillId="0" borderId="15" xfId="0" applyFont="1" applyFill="1" applyBorder="1" applyAlignment="1">
      <alignment vertical="center"/>
    </xf>
    <xf numFmtId="0" fontId="77" fillId="0" borderId="11" xfId="0" applyFont="1" applyFill="1" applyBorder="1" applyAlignment="1">
      <alignment horizontal="left" vertical="center"/>
    </xf>
    <xf numFmtId="170" fontId="77" fillId="0" borderId="15" xfId="0" applyNumberFormat="1" applyFont="1" applyFill="1" applyBorder="1" applyAlignment="1">
      <alignment horizontal="left" vertical="center" wrapText="1"/>
    </xf>
    <xf numFmtId="49" fontId="28" fillId="0" borderId="52"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xf>
    <xf numFmtId="49" fontId="28" fillId="0" borderId="5" xfId="0" applyNumberFormat="1" applyFont="1" applyFill="1" applyBorder="1" applyAlignment="1">
      <alignment horizontal="center" vertical="center"/>
    </xf>
    <xf numFmtId="0" fontId="66" fillId="0" borderId="90" xfId="0" applyFont="1" applyFill="1" applyBorder="1" applyAlignment="1">
      <alignment vertical="center"/>
    </xf>
    <xf numFmtId="0" fontId="79" fillId="0" borderId="5" xfId="0" applyFont="1" applyBorder="1" applyAlignment="1">
      <alignment horizontal="left"/>
    </xf>
    <xf numFmtId="170" fontId="77" fillId="0" borderId="90" xfId="0" applyNumberFormat="1" applyFont="1" applyFill="1" applyBorder="1" applyAlignment="1">
      <alignment horizontal="left" vertical="center" wrapText="1"/>
    </xf>
    <xf numFmtId="0" fontId="55" fillId="0" borderId="11" xfId="0" applyFont="1" applyFill="1" applyBorder="1" applyAlignment="1">
      <alignment horizontal="left" vertical="center"/>
    </xf>
    <xf numFmtId="170" fontId="55" fillId="0" borderId="15" xfId="0" applyNumberFormat="1" applyFont="1" applyFill="1" applyBorder="1" applyAlignment="1">
      <alignment horizontal="left" vertical="center" wrapText="1"/>
    </xf>
    <xf numFmtId="0" fontId="78" fillId="0" borderId="90" xfId="0" applyFont="1" applyFill="1" applyBorder="1" applyAlignment="1">
      <alignment vertical="center"/>
    </xf>
    <xf numFmtId="170" fontId="55" fillId="0" borderId="90" xfId="0" applyNumberFormat="1" applyFont="1" applyFill="1" applyBorder="1" applyAlignment="1">
      <alignment horizontal="left" vertical="center" wrapText="1"/>
    </xf>
    <xf numFmtId="0" fontId="79" fillId="0" borderId="90" xfId="0" applyFont="1" applyBorder="1" applyAlignment="1">
      <alignment horizontal="left"/>
    </xf>
    <xf numFmtId="49" fontId="56" fillId="0" borderId="52" xfId="0" applyNumberFormat="1" applyFont="1" applyFill="1" applyBorder="1" applyAlignment="1">
      <alignment horizontal="center" vertical="center"/>
    </xf>
    <xf numFmtId="0" fontId="80" fillId="0" borderId="52" xfId="0" applyFont="1" applyFill="1" applyBorder="1" applyAlignment="1">
      <alignment horizontal="left" vertical="center" wrapText="1"/>
    </xf>
    <xf numFmtId="49" fontId="56" fillId="0" borderId="5" xfId="0" applyNumberFormat="1" applyFont="1" applyFill="1" applyBorder="1" applyAlignment="1">
      <alignment horizontal="center" vertical="center"/>
    </xf>
    <xf numFmtId="0" fontId="80" fillId="0" borderId="5" xfId="0" applyFont="1" applyFill="1" applyBorder="1" applyAlignment="1">
      <alignment horizontal="left" vertical="center" wrapText="1"/>
    </xf>
    <xf numFmtId="0" fontId="81" fillId="0" borderId="52" xfId="0" applyFont="1" applyFill="1" applyBorder="1" applyAlignment="1">
      <alignment horizontal="left" vertical="center" wrapText="1" indent="1"/>
    </xf>
    <xf numFmtId="0" fontId="81" fillId="0" borderId="11" xfId="0" applyFont="1" applyFill="1" applyBorder="1" applyAlignment="1">
      <alignment horizontal="left" vertical="center" wrapText="1" indent="1"/>
    </xf>
    <xf numFmtId="0" fontId="66" fillId="0" borderId="90" xfId="0" applyFont="1" applyFill="1" applyBorder="1" applyAlignment="1">
      <alignment horizontal="left" vertical="center" wrapText="1"/>
    </xf>
    <xf numFmtId="0" fontId="81" fillId="0" borderId="5" xfId="0" applyFont="1" applyFill="1" applyBorder="1" applyAlignment="1">
      <alignment horizontal="left" vertical="center" wrapText="1" indent="1"/>
    </xf>
    <xf numFmtId="170" fontId="77" fillId="0" borderId="62" xfId="0" applyNumberFormat="1" applyFont="1" applyFill="1" applyBorder="1" applyAlignment="1">
      <alignment horizontal="left" vertical="center"/>
    </xf>
    <xf numFmtId="170" fontId="77" fillId="0" borderId="15" xfId="0" applyNumberFormat="1" applyFont="1" applyFill="1" applyBorder="1" applyAlignment="1">
      <alignment horizontal="left" vertical="center"/>
    </xf>
    <xf numFmtId="170" fontId="77" fillId="0" borderId="90" xfId="0" applyNumberFormat="1" applyFont="1" applyFill="1" applyBorder="1" applyAlignment="1">
      <alignment horizontal="left" vertical="center"/>
    </xf>
    <xf numFmtId="49" fontId="56" fillId="0" borderId="11" xfId="0" applyNumberFormat="1" applyFont="1" applyFill="1" applyBorder="1" applyAlignment="1">
      <alignment horizontal="center" vertical="center"/>
    </xf>
    <xf numFmtId="0" fontId="77" fillId="0" borderId="90" xfId="0" applyFont="1" applyFill="1" applyBorder="1" applyAlignment="1">
      <alignment horizontal="left" vertical="center" wrapText="1"/>
    </xf>
    <xf numFmtId="170" fontId="77" fillId="3" borderId="62" xfId="0" applyNumberFormat="1" applyFont="1" applyFill="1" applyBorder="1" applyAlignment="1">
      <alignment horizontal="left" vertical="center" wrapText="1"/>
    </xf>
    <xf numFmtId="0" fontId="0" fillId="0" borderId="0" xfId="0" applyFont="1"/>
    <xf numFmtId="170" fontId="77" fillId="3" borderId="15" xfId="0" applyNumberFormat="1" applyFont="1" applyFill="1" applyBorder="1" applyAlignment="1">
      <alignment horizontal="left" vertical="center" wrapText="1"/>
    </xf>
    <xf numFmtId="170" fontId="77" fillId="3" borderId="90" xfId="0" applyNumberFormat="1" applyFont="1" applyFill="1" applyBorder="1" applyAlignment="1">
      <alignment horizontal="left" vertical="center" wrapText="1"/>
    </xf>
    <xf numFmtId="0" fontId="82" fillId="0" borderId="52" xfId="0" applyFont="1" applyFill="1" applyBorder="1" applyAlignment="1">
      <alignment horizontal="left" vertical="center" wrapText="1" indent="1"/>
    </xf>
    <xf numFmtId="0" fontId="82" fillId="0" borderId="11" xfId="0" applyFont="1" applyFill="1" applyBorder="1" applyAlignment="1">
      <alignment horizontal="left" vertical="center" wrapText="1" indent="1"/>
    </xf>
    <xf numFmtId="0" fontId="80" fillId="0" borderId="90" xfId="0" applyFont="1" applyFill="1" applyBorder="1" applyAlignment="1">
      <alignment horizontal="left" vertical="center" wrapText="1"/>
    </xf>
    <xf numFmtId="0" fontId="82" fillId="0" borderId="5" xfId="0" applyFont="1" applyFill="1" applyBorder="1" applyAlignment="1">
      <alignment horizontal="left" vertical="center" wrapText="1" indent="1"/>
    </xf>
    <xf numFmtId="0" fontId="29" fillId="0" borderId="0" xfId="0" applyFont="1" applyAlignment="1">
      <alignment vertical="top"/>
    </xf>
    <xf numFmtId="0" fontId="0" fillId="0" borderId="0" xfId="0" applyAlignment="1">
      <alignment horizontal="left" wrapText="1"/>
    </xf>
    <xf numFmtId="0" fontId="83" fillId="0" borderId="0" xfId="0" applyFont="1" applyAlignment="1">
      <alignment horizontal="left" wrapText="1"/>
    </xf>
    <xf numFmtId="0" fontId="28" fillId="0" borderId="0" xfId="0" applyFont="1" applyAlignment="1">
      <alignment horizontal="left" wrapText="1"/>
    </xf>
    <xf numFmtId="0" fontId="73" fillId="0" borderId="0" xfId="0" applyFont="1"/>
    <xf numFmtId="49" fontId="28" fillId="0" borderId="37" xfId="0" quotePrefix="1" applyNumberFormat="1" applyFont="1" applyBorder="1" applyAlignment="1" applyProtection="1">
      <alignment horizontal="center"/>
      <protection hidden="1"/>
    </xf>
    <xf numFmtId="0" fontId="29" fillId="2" borderId="11" xfId="0" applyFont="1" applyFill="1" applyBorder="1" applyProtection="1">
      <protection hidden="1"/>
    </xf>
    <xf numFmtId="0" fontId="55" fillId="0" borderId="0" xfId="21" applyFont="1" applyAlignment="1">
      <alignment vertical="center"/>
    </xf>
    <xf numFmtId="167" fontId="55" fillId="0" borderId="0" xfId="21" applyNumberFormat="1" applyFont="1" applyAlignment="1">
      <alignment vertical="center"/>
    </xf>
    <xf numFmtId="0" fontId="55" fillId="0" borderId="134" xfId="21" applyFont="1" applyBorder="1" applyAlignment="1">
      <alignment horizontal="center" vertical="center" wrapText="1"/>
    </xf>
    <xf numFmtId="0" fontId="55" fillId="0" borderId="135" xfId="21" applyFont="1" applyBorder="1" applyAlignment="1">
      <alignment horizontal="center" vertical="center" wrapText="1"/>
    </xf>
    <xf numFmtId="167" fontId="55" fillId="0" borderId="35" xfId="21" applyNumberFormat="1" applyFont="1" applyBorder="1" applyAlignment="1">
      <alignment horizontal="center"/>
    </xf>
    <xf numFmtId="49" fontId="55" fillId="0" borderId="14" xfId="21" applyNumberFormat="1" applyFont="1" applyBorder="1" applyAlignment="1">
      <alignment horizontal="center" vertical="top" wrapText="1"/>
    </xf>
    <xf numFmtId="49" fontId="70" fillId="0" borderId="6" xfId="21" applyNumberFormat="1" applyFont="1" applyBorder="1" applyAlignment="1">
      <alignment horizontal="left" vertical="center" indent="1"/>
    </xf>
    <xf numFmtId="167" fontId="71" fillId="0" borderId="90" xfId="21" applyNumberFormat="1" applyFont="1" applyBorder="1" applyAlignment="1">
      <alignment horizontal="right" vertical="center"/>
    </xf>
    <xf numFmtId="167" fontId="71" fillId="0" borderId="5" xfId="21" applyNumberFormat="1" applyFont="1" applyBorder="1" applyAlignment="1">
      <alignment horizontal="right" vertical="center"/>
    </xf>
    <xf numFmtId="167" fontId="71" fillId="0" borderId="6" xfId="21" applyNumberFormat="1" applyFont="1" applyBorder="1" applyAlignment="1">
      <alignment horizontal="right" vertical="center"/>
    </xf>
    <xf numFmtId="167" fontId="71" fillId="0" borderId="38" xfId="21" applyNumberFormat="1" applyFont="1" applyBorder="1" applyAlignment="1">
      <alignment vertical="center"/>
    </xf>
    <xf numFmtId="167" fontId="71" fillId="0" borderId="31" xfId="21" applyNumberFormat="1" applyFont="1" applyBorder="1" applyAlignment="1">
      <alignment vertical="center"/>
    </xf>
    <xf numFmtId="167" fontId="71" fillId="0" borderId="5" xfId="21" applyNumberFormat="1" applyFont="1" applyBorder="1" applyAlignment="1">
      <alignment vertical="center"/>
    </xf>
    <xf numFmtId="167" fontId="71" fillId="0" borderId="6" xfId="21" applyNumberFormat="1" applyFont="1" applyBorder="1" applyAlignment="1">
      <alignment vertical="center"/>
    </xf>
    <xf numFmtId="167" fontId="71" fillId="0" borderId="2" xfId="21" applyNumberFormat="1" applyFont="1" applyBorder="1" applyAlignment="1">
      <alignment vertical="center"/>
    </xf>
    <xf numFmtId="0" fontId="70" fillId="0" borderId="38" xfId="21" applyFont="1" applyBorder="1" applyAlignment="1">
      <alignment horizontal="left" vertical="center" indent="1"/>
    </xf>
    <xf numFmtId="167" fontId="71" fillId="0" borderId="26" xfId="21" applyNumberFormat="1" applyFont="1" applyBorder="1" applyAlignment="1">
      <alignment horizontal="right" vertical="center"/>
    </xf>
    <xf numFmtId="167" fontId="71" fillId="0" borderId="105" xfId="21" applyNumberFormat="1" applyFont="1" applyBorder="1" applyAlignment="1">
      <alignment horizontal="right" vertical="center"/>
    </xf>
    <xf numFmtId="167" fontId="71" fillId="0" borderId="38" xfId="21" applyNumberFormat="1" applyFont="1" applyBorder="1" applyAlignment="1">
      <alignment horizontal="right" vertical="center"/>
    </xf>
    <xf numFmtId="167" fontId="71" fillId="0" borderId="105" xfId="21" applyNumberFormat="1" applyFont="1" applyBorder="1" applyAlignment="1">
      <alignment vertical="center"/>
    </xf>
    <xf numFmtId="167" fontId="71" fillId="0" borderId="23" xfId="21" applyNumberFormat="1" applyFont="1" applyBorder="1" applyAlignment="1">
      <alignment vertical="center"/>
    </xf>
    <xf numFmtId="167" fontId="71" fillId="0" borderId="25" xfId="21" applyNumberFormat="1" applyFont="1" applyBorder="1" applyAlignment="1">
      <alignment vertical="center"/>
    </xf>
    <xf numFmtId="167" fontId="71" fillId="0" borderId="23" xfId="21" applyNumberFormat="1" applyFont="1" applyBorder="1" applyAlignment="1">
      <alignment horizontal="right" vertical="center"/>
    </xf>
    <xf numFmtId="0" fontId="70" fillId="0" borderId="106" xfId="21" applyFont="1" applyBorder="1" applyAlignment="1">
      <alignment horizontal="left" vertical="center" indent="1"/>
    </xf>
    <xf numFmtId="167" fontId="71" fillId="0" borderId="27" xfId="21" applyNumberFormat="1" applyFont="1" applyBorder="1" applyAlignment="1">
      <alignment horizontal="right" vertical="center"/>
    </xf>
    <xf numFmtId="167" fontId="71" fillId="0" borderId="109" xfId="21" applyNumberFormat="1" applyFont="1" applyBorder="1" applyAlignment="1">
      <alignment horizontal="right" vertical="center"/>
    </xf>
    <xf numFmtId="167" fontId="71" fillId="0" borderId="106" xfId="21" applyNumberFormat="1" applyFont="1" applyBorder="1" applyAlignment="1">
      <alignment horizontal="right" vertical="center"/>
    </xf>
    <xf numFmtId="167" fontId="71" fillId="0" borderId="24" xfId="21" applyNumberFormat="1" applyFont="1" applyBorder="1" applyAlignment="1">
      <alignment vertical="center"/>
    </xf>
    <xf numFmtId="167" fontId="71" fillId="0" borderId="109" xfId="21" applyNumberFormat="1" applyFont="1" applyBorder="1" applyAlignment="1">
      <alignment vertical="center"/>
    </xf>
    <xf numFmtId="167" fontId="71" fillId="0" borderId="106" xfId="21" applyNumberFormat="1" applyFont="1" applyBorder="1" applyAlignment="1">
      <alignment vertical="center"/>
    </xf>
    <xf numFmtId="167" fontId="71" fillId="0" borderId="95" xfId="21" applyNumberFormat="1" applyFont="1" applyBorder="1" applyAlignment="1">
      <alignment vertical="center"/>
    </xf>
    <xf numFmtId="0" fontId="70" fillId="0" borderId="14" xfId="21" applyFont="1" applyBorder="1" applyAlignment="1">
      <alignment horizontal="left" vertical="center" indent="1"/>
    </xf>
    <xf numFmtId="167" fontId="71" fillId="0" borderId="30" xfId="21" applyNumberFormat="1" applyFont="1" applyBorder="1" applyAlignment="1">
      <alignment horizontal="right" vertical="center"/>
    </xf>
    <xf numFmtId="167" fontId="71" fillId="0" borderId="97" xfId="21" applyNumberFormat="1" applyFont="1" applyBorder="1" applyAlignment="1">
      <alignment horizontal="right" vertical="center"/>
    </xf>
    <xf numFmtId="167" fontId="71" fillId="0" borderId="14" xfId="21" applyNumberFormat="1" applyFont="1" applyBorder="1" applyAlignment="1">
      <alignment horizontal="right" vertical="center"/>
    </xf>
    <xf numFmtId="167" fontId="71" fillId="0" borderId="96" xfId="21" applyNumberFormat="1" applyFont="1" applyBorder="1" applyAlignment="1">
      <alignment vertical="center"/>
    </xf>
    <xf numFmtId="167" fontId="71" fillId="0" borderId="14" xfId="21" applyNumberFormat="1" applyFont="1" applyBorder="1" applyAlignment="1">
      <alignment vertical="center"/>
    </xf>
    <xf numFmtId="167" fontId="71" fillId="0" borderId="68" xfId="21" applyNumberFormat="1" applyFont="1" applyBorder="1" applyAlignment="1">
      <alignment vertical="center"/>
    </xf>
    <xf numFmtId="0" fontId="70" fillId="0" borderId="10" xfId="21" applyFont="1" applyBorder="1" applyAlignment="1">
      <alignment horizontal="left" vertical="center" wrapText="1" indent="1"/>
    </xf>
    <xf numFmtId="167" fontId="71" fillId="0" borderId="7" xfId="21" applyNumberFormat="1" applyFont="1" applyBorder="1" applyAlignment="1">
      <alignment horizontal="right" vertical="center"/>
    </xf>
    <xf numFmtId="167" fontId="71" fillId="0" borderId="28" xfId="21" applyNumberFormat="1" applyFont="1" applyBorder="1" applyAlignment="1">
      <alignment horizontal="right" vertical="center"/>
    </xf>
    <xf numFmtId="167" fontId="71" fillId="0" borderId="10" xfId="21" applyNumberFormat="1" applyFont="1" applyBorder="1" applyAlignment="1">
      <alignment horizontal="right" vertical="center"/>
    </xf>
    <xf numFmtId="167" fontId="71" fillId="0" borderId="44" xfId="21" applyNumberFormat="1" applyFont="1" applyBorder="1" applyAlignment="1">
      <alignment vertical="center"/>
    </xf>
    <xf numFmtId="167" fontId="71" fillId="0" borderId="10" xfId="21" applyNumberFormat="1" applyFont="1" applyBorder="1" applyAlignment="1">
      <alignment vertical="center"/>
    </xf>
    <xf numFmtId="167" fontId="71" fillId="0" borderId="64" xfId="21" applyNumberFormat="1" applyFont="1" applyBorder="1" applyAlignment="1">
      <alignment vertical="center"/>
    </xf>
    <xf numFmtId="0" fontId="85" fillId="0" borderId="0" xfId="21" applyFont="1" applyBorder="1" applyAlignment="1">
      <alignment horizontal="left" vertical="center"/>
    </xf>
    <xf numFmtId="167" fontId="68" fillId="0" borderId="0" xfId="21" applyNumberFormat="1" applyFont="1" applyBorder="1" applyAlignment="1">
      <alignment horizontal="right" vertical="center"/>
    </xf>
    <xf numFmtId="167" fontId="68" fillId="0" borderId="0" xfId="21" applyNumberFormat="1" applyFont="1" applyBorder="1" applyAlignment="1">
      <alignment vertical="center"/>
    </xf>
    <xf numFmtId="0" fontId="68" fillId="0" borderId="0" xfId="21" quotePrefix="1" applyFont="1" applyAlignment="1" applyProtection="1">
      <alignment horizontal="left" vertical="center"/>
      <protection hidden="1"/>
    </xf>
    <xf numFmtId="0" fontId="68" fillId="0" borderId="0" xfId="21" applyFont="1" applyAlignment="1">
      <alignment vertical="center"/>
    </xf>
    <xf numFmtId="167" fontId="68" fillId="0" borderId="0" xfId="21" applyNumberFormat="1" applyFont="1" applyAlignment="1">
      <alignment vertical="center"/>
    </xf>
    <xf numFmtId="0" fontId="68" fillId="0" borderId="0" xfId="21" applyFont="1" applyAlignment="1" applyProtection="1">
      <alignment horizontal="right" vertical="center"/>
      <protection hidden="1"/>
    </xf>
    <xf numFmtId="0" fontId="86" fillId="0" borderId="0" xfId="21" applyFont="1" applyAlignment="1">
      <alignment vertical="center"/>
    </xf>
    <xf numFmtId="0" fontId="71" fillId="0" borderId="0" xfId="21" applyFont="1" applyAlignment="1">
      <alignment vertical="center"/>
    </xf>
    <xf numFmtId="0" fontId="70" fillId="0" borderId="137" xfId="21" applyFont="1" applyBorder="1" applyAlignment="1">
      <alignment horizontal="left" vertical="center" indent="1"/>
    </xf>
    <xf numFmtId="167" fontId="71" fillId="0" borderId="65" xfId="21" applyNumberFormat="1" applyFont="1" applyBorder="1" applyAlignment="1">
      <alignment horizontal="right" vertical="center"/>
    </xf>
    <xf numFmtId="167" fontId="71" fillId="0" borderId="138" xfId="21" applyNumberFormat="1" applyFont="1" applyBorder="1" applyAlignment="1">
      <alignment horizontal="right" vertical="center"/>
    </xf>
    <xf numFmtId="167" fontId="71" fillId="0" borderId="137" xfId="21" applyNumberFormat="1" applyFont="1" applyBorder="1" applyAlignment="1">
      <alignment horizontal="right" vertical="center"/>
    </xf>
    <xf numFmtId="167" fontId="71" fillId="0" borderId="65" xfId="21" applyNumberFormat="1" applyFont="1" applyBorder="1" applyAlignment="1">
      <alignment vertical="center"/>
    </xf>
    <xf numFmtId="167" fontId="71" fillId="0" borderId="67" xfId="21" applyNumberFormat="1" applyFont="1" applyBorder="1" applyAlignment="1">
      <alignment vertical="center"/>
    </xf>
    <xf numFmtId="167" fontId="71" fillId="0" borderId="44" xfId="21" applyNumberFormat="1" applyFont="1" applyBorder="1" applyAlignment="1">
      <alignment horizontal="right" vertical="center"/>
    </xf>
    <xf numFmtId="167" fontId="71" fillId="0" borderId="0" xfId="21" applyNumberFormat="1" applyFont="1" applyAlignment="1">
      <alignment vertical="center"/>
    </xf>
    <xf numFmtId="0" fontId="71" fillId="0" borderId="0" xfId="21" applyFont="1" applyAlignment="1" applyProtection="1">
      <alignment horizontal="right" vertical="center"/>
      <protection hidden="1"/>
    </xf>
    <xf numFmtId="3" fontId="38" fillId="0" borderId="41" xfId="0" applyNumberFormat="1" applyFont="1" applyBorder="1" applyAlignment="1" applyProtection="1">
      <alignment horizontal="right" vertical="center"/>
      <protection hidden="1"/>
    </xf>
    <xf numFmtId="0" fontId="0" fillId="0" borderId="44" xfId="0" applyBorder="1" applyAlignment="1" applyProtection="1">
      <alignment horizontal="right" vertical="center"/>
      <protection hidden="1"/>
    </xf>
    <xf numFmtId="164" fontId="25" fillId="0" borderId="33" xfId="0" applyNumberFormat="1" applyFont="1" applyBorder="1" applyAlignment="1" applyProtection="1">
      <alignment vertical="center"/>
      <protection hidden="1"/>
    </xf>
    <xf numFmtId="164" fontId="25" fillId="0" borderId="64" xfId="0" applyNumberFormat="1" applyFont="1" applyBorder="1" applyAlignment="1" applyProtection="1">
      <alignment vertical="center"/>
      <protection hidden="1"/>
    </xf>
    <xf numFmtId="165" fontId="38" fillId="0" borderId="41" xfId="0" applyNumberFormat="1" applyFont="1" applyBorder="1" applyAlignment="1" applyProtection="1">
      <alignment vertical="center"/>
      <protection hidden="1"/>
    </xf>
    <xf numFmtId="0" fontId="0" fillId="0" borderId="44" xfId="0" applyBorder="1" applyAlignment="1" applyProtection="1">
      <alignment vertical="center"/>
      <protection hidden="1"/>
    </xf>
    <xf numFmtId="164" fontId="38" fillId="0" borderId="123" xfId="0" applyNumberFormat="1" applyFont="1" applyBorder="1" applyAlignment="1" applyProtection="1">
      <alignment vertical="center"/>
      <protection hidden="1"/>
    </xf>
    <xf numFmtId="0" fontId="0" fillId="0" borderId="64" xfId="0" applyBorder="1" applyAlignment="1" applyProtection="1">
      <alignment vertical="center"/>
      <protection hidden="1"/>
    </xf>
    <xf numFmtId="164" fontId="38" fillId="0" borderId="92" xfId="0" applyNumberFormat="1" applyFont="1" applyBorder="1" applyAlignment="1" applyProtection="1">
      <alignment vertical="center"/>
      <protection hidden="1"/>
    </xf>
    <xf numFmtId="0" fontId="0" fillId="0" borderId="93" xfId="0" applyBorder="1" applyAlignment="1" applyProtection="1">
      <alignment vertical="center"/>
      <protection hidden="1"/>
    </xf>
    <xf numFmtId="165" fontId="38" fillId="0" borderId="124" xfId="0" applyNumberFormat="1" applyFont="1" applyBorder="1" applyAlignment="1" applyProtection="1">
      <alignment horizontal="right" vertical="center"/>
      <protection hidden="1"/>
    </xf>
    <xf numFmtId="165" fontId="38" fillId="0" borderId="44" xfId="0" applyNumberFormat="1" applyFont="1" applyBorder="1" applyAlignment="1" applyProtection="1">
      <alignment horizontal="right" vertical="center"/>
      <protection hidden="1"/>
    </xf>
    <xf numFmtId="164" fontId="38" fillId="0" borderId="125" xfId="0" applyNumberFormat="1" applyFont="1" applyBorder="1" applyAlignment="1" applyProtection="1">
      <alignment vertical="center"/>
      <protection hidden="1"/>
    </xf>
    <xf numFmtId="165" fontId="38" fillId="0" borderId="62" xfId="0" applyNumberFormat="1" applyFont="1" applyBorder="1" applyAlignment="1" applyProtection="1">
      <alignment horizontal="right" vertical="center"/>
      <protection hidden="1"/>
    </xf>
    <xf numFmtId="0" fontId="0" fillId="0" borderId="7" xfId="0" applyBorder="1" applyAlignment="1" applyProtection="1">
      <alignment horizontal="right" vertical="center"/>
      <protection hidden="1"/>
    </xf>
    <xf numFmtId="165" fontId="22" fillId="0" borderId="37" xfId="0" applyNumberFormat="1" applyFont="1" applyBorder="1" applyAlignment="1" applyProtection="1">
      <alignment vertical="center"/>
      <protection hidden="1"/>
    </xf>
    <xf numFmtId="0" fontId="0" fillId="0" borderId="61" xfId="0" applyBorder="1" applyAlignment="1">
      <alignment vertical="center"/>
    </xf>
    <xf numFmtId="165" fontId="22" fillId="0" borderId="57" xfId="0" applyNumberFormat="1" applyFont="1" applyBorder="1" applyAlignment="1" applyProtection="1">
      <alignment horizontal="right" vertical="center"/>
      <protection hidden="1"/>
    </xf>
    <xf numFmtId="165" fontId="22" fillId="0" borderId="44" xfId="0" applyNumberFormat="1" applyFont="1" applyBorder="1" applyAlignment="1" applyProtection="1">
      <alignment horizontal="right" vertical="center"/>
      <protection hidden="1"/>
    </xf>
    <xf numFmtId="164" fontId="22" fillId="0" borderId="63" xfId="0" applyNumberFormat="1" applyFont="1" applyBorder="1" applyAlignment="1" applyProtection="1">
      <alignment vertical="center"/>
      <protection hidden="1"/>
    </xf>
    <xf numFmtId="0" fontId="0" fillId="0" borderId="64" xfId="0" applyBorder="1" applyAlignment="1">
      <alignment vertical="center"/>
    </xf>
    <xf numFmtId="164" fontId="26" fillId="0" borderId="63" xfId="0" applyNumberFormat="1" applyFont="1" applyBorder="1" applyAlignment="1" applyProtection="1">
      <alignment vertical="center"/>
      <protection hidden="1"/>
    </xf>
    <xf numFmtId="165" fontId="38" fillId="0" borderId="126" xfId="0" applyNumberFormat="1" applyFont="1" applyBorder="1" applyAlignment="1" applyProtection="1">
      <alignment vertical="center"/>
      <protection hidden="1"/>
    </xf>
    <xf numFmtId="0" fontId="0" fillId="0" borderId="61" xfId="0" applyBorder="1" applyAlignment="1" applyProtection="1">
      <alignment vertical="center"/>
      <protection hidden="1"/>
    </xf>
    <xf numFmtId="164" fontId="25" fillId="0" borderId="123" xfId="0" applyNumberFormat="1" applyFont="1" applyBorder="1" applyAlignment="1" applyProtection="1">
      <alignment horizontal="right" vertical="center"/>
      <protection hidden="1"/>
    </xf>
    <xf numFmtId="164" fontId="22" fillId="0" borderId="82" xfId="0" applyNumberFormat="1" applyFont="1" applyBorder="1" applyAlignment="1" applyProtection="1">
      <alignment vertical="center"/>
      <protection hidden="1"/>
    </xf>
    <xf numFmtId="0" fontId="0" fillId="0" borderId="93" xfId="0" applyBorder="1" applyAlignment="1">
      <alignment vertical="center"/>
    </xf>
    <xf numFmtId="0" fontId="30" fillId="0" borderId="0" xfId="0" applyFont="1" applyAlignment="1" applyProtection="1">
      <alignment horizontal="center" vertical="center" textRotation="180"/>
      <protection hidden="1"/>
    </xf>
    <xf numFmtId="0" fontId="49" fillId="0" borderId="0" xfId="0" applyFont="1" applyAlignment="1">
      <alignment horizontal="center" vertical="center"/>
    </xf>
    <xf numFmtId="0" fontId="30" fillId="0" borderId="0" xfId="0" applyFont="1" applyAlignment="1" applyProtection="1">
      <alignment horizontal="center"/>
      <protection hidden="1"/>
    </xf>
    <xf numFmtId="0" fontId="23" fillId="0" borderId="0" xfId="0" applyFont="1" applyBorder="1" applyAlignment="1" applyProtection="1">
      <alignment horizontal="center" vertical="center"/>
      <protection hidden="1"/>
    </xf>
    <xf numFmtId="3" fontId="22" fillId="0" borderId="59" xfId="0" applyNumberFormat="1" applyFont="1" applyBorder="1" applyAlignment="1" applyProtection="1">
      <alignment horizontal="right" vertical="center"/>
      <protection hidden="1"/>
    </xf>
    <xf numFmtId="0" fontId="0" fillId="0" borderId="7" xfId="0" applyBorder="1" applyAlignment="1">
      <alignment horizontal="right" vertical="center"/>
    </xf>
    <xf numFmtId="0" fontId="22" fillId="0" borderId="3" xfId="0" applyFont="1" applyFill="1" applyBorder="1" applyAlignment="1" applyProtection="1">
      <alignment horizontal="center" vertical="center"/>
      <protection hidden="1"/>
    </xf>
    <xf numFmtId="0" fontId="22" fillId="0" borderId="91" xfId="0" applyFont="1" applyFill="1" applyBorder="1" applyAlignment="1" applyProtection="1">
      <alignment horizontal="center" vertical="center"/>
      <protection hidden="1"/>
    </xf>
    <xf numFmtId="0" fontId="22" fillId="0" borderId="18" xfId="0" applyFont="1" applyFill="1" applyBorder="1" applyAlignment="1" applyProtection="1">
      <alignment horizontal="center" vertical="center"/>
      <protection hidden="1"/>
    </xf>
    <xf numFmtId="49" fontId="28" fillId="0" borderId="1" xfId="0" quotePrefix="1" applyNumberFormat="1" applyFont="1" applyBorder="1" applyAlignment="1" applyProtection="1">
      <alignment horizontal="center"/>
      <protection hidden="1"/>
    </xf>
    <xf numFmtId="49" fontId="28" fillId="0" borderId="37" xfId="0" quotePrefix="1" applyNumberFormat="1" applyFont="1" applyBorder="1" applyAlignment="1" applyProtection="1">
      <alignment horizontal="center"/>
      <protection hidden="1"/>
    </xf>
    <xf numFmtId="49" fontId="28" fillId="0" borderId="127" xfId="0" quotePrefix="1" applyNumberFormat="1" applyFont="1" applyBorder="1" applyAlignment="1" applyProtection="1">
      <alignment horizontal="center"/>
      <protection hidden="1"/>
    </xf>
    <xf numFmtId="49" fontId="28" fillId="0" borderId="4" xfId="0" quotePrefix="1" applyNumberFormat="1" applyFont="1" applyBorder="1" applyAlignment="1" applyProtection="1">
      <alignment horizontal="center"/>
      <protection hidden="1"/>
    </xf>
    <xf numFmtId="0" fontId="26" fillId="0" borderId="35" xfId="0" quotePrefix="1" applyFont="1" applyBorder="1" applyAlignment="1" applyProtection="1">
      <alignment vertical="center" wrapText="1"/>
      <protection hidden="1"/>
    </xf>
    <xf numFmtId="0" fontId="26" fillId="0" borderId="10" xfId="0" quotePrefix="1" applyFont="1" applyBorder="1" applyAlignment="1" applyProtection="1">
      <alignment vertical="center" wrapText="1"/>
      <protection hidden="1"/>
    </xf>
    <xf numFmtId="3" fontId="22" fillId="0" borderId="57" xfId="0" applyNumberFormat="1" applyFont="1" applyBorder="1" applyAlignment="1" applyProtection="1">
      <alignment horizontal="right" vertical="center"/>
      <protection hidden="1"/>
    </xf>
    <xf numFmtId="0" fontId="0" fillId="0" borderId="44" xfId="0" applyBorder="1" applyAlignment="1">
      <alignment horizontal="right" vertical="center"/>
    </xf>
    <xf numFmtId="165" fontId="22" fillId="0" borderId="57" xfId="0" applyNumberFormat="1" applyFont="1" applyBorder="1" applyAlignment="1" applyProtection="1">
      <alignment vertical="center"/>
      <protection hidden="1"/>
    </xf>
    <xf numFmtId="0" fontId="0" fillId="0" borderId="44" xfId="0" applyBorder="1" applyAlignment="1">
      <alignment vertical="center"/>
    </xf>
    <xf numFmtId="0" fontId="26" fillId="0" borderId="35" xfId="0" quotePrefix="1" applyFont="1" applyBorder="1" applyAlignment="1" applyProtection="1">
      <alignment horizontal="left" vertical="center" wrapText="1"/>
      <protection hidden="1"/>
    </xf>
    <xf numFmtId="0" fontId="26" fillId="0" borderId="10" xfId="0" quotePrefix="1" applyFont="1" applyBorder="1" applyAlignment="1" applyProtection="1">
      <alignment horizontal="left" vertical="center" wrapText="1"/>
      <protection hidden="1"/>
    </xf>
    <xf numFmtId="165" fontId="38" fillId="0" borderId="128" xfId="0" applyNumberFormat="1" applyFont="1" applyBorder="1" applyAlignment="1" applyProtection="1">
      <alignment horizontal="right" vertical="center"/>
      <protection hidden="1"/>
    </xf>
    <xf numFmtId="165" fontId="38" fillId="0" borderId="129" xfId="0" applyNumberFormat="1" applyFont="1" applyBorder="1" applyAlignment="1" applyProtection="1">
      <alignment horizontal="right" vertical="center"/>
      <protection hidden="1"/>
    </xf>
    <xf numFmtId="164" fontId="22" fillId="0" borderId="33" xfId="0" applyNumberFormat="1" applyFont="1" applyBorder="1" applyAlignment="1" applyProtection="1">
      <alignment vertical="center"/>
      <protection hidden="1"/>
    </xf>
    <xf numFmtId="165" fontId="22" fillId="0" borderId="60" xfId="0" applyNumberFormat="1" applyFont="1" applyBorder="1" applyAlignment="1" applyProtection="1">
      <alignment horizontal="right" vertical="center"/>
      <protection hidden="1"/>
    </xf>
    <xf numFmtId="0" fontId="0" fillId="0" borderId="9" xfId="0" applyBorder="1" applyAlignment="1" applyProtection="1">
      <alignment horizontal="right" vertical="center"/>
      <protection hidden="1"/>
    </xf>
    <xf numFmtId="0" fontId="29" fillId="0" borderId="34" xfId="0" applyFont="1" applyBorder="1" applyAlignment="1" applyProtection="1">
      <alignment horizontal="right"/>
      <protection hidden="1"/>
    </xf>
    <xf numFmtId="0" fontId="24" fillId="0" borderId="0" xfId="0" applyFont="1" applyBorder="1" applyAlignment="1" applyProtection="1">
      <alignment horizontal="center" vertical="center"/>
      <protection hidden="1"/>
    </xf>
    <xf numFmtId="1" fontId="46" fillId="0" borderId="54" xfId="0" applyNumberFormat="1" applyFont="1" applyFill="1" applyBorder="1" applyAlignment="1" applyProtection="1">
      <alignment horizontal="center" vertical="center"/>
      <protection hidden="1"/>
    </xf>
    <xf numFmtId="1" fontId="46" fillId="0" borderId="53" xfId="0" applyNumberFormat="1" applyFont="1" applyFill="1" applyBorder="1" applyAlignment="1" applyProtection="1">
      <alignment horizontal="center" vertical="center"/>
      <protection hidden="1"/>
    </xf>
    <xf numFmtId="1" fontId="46" fillId="0" borderId="55" xfId="0" applyNumberFormat="1" applyFont="1" applyFill="1" applyBorder="1" applyAlignment="1" applyProtection="1">
      <alignment horizontal="center" vertical="center"/>
      <protection hidden="1"/>
    </xf>
    <xf numFmtId="164" fontId="46" fillId="0" borderId="54" xfId="0" applyNumberFormat="1" applyFont="1" applyFill="1" applyBorder="1" applyAlignment="1" applyProtection="1">
      <alignment horizontal="center" vertical="center"/>
      <protection hidden="1"/>
    </xf>
    <xf numFmtId="164" fontId="46" fillId="0" borderId="55" xfId="0" applyNumberFormat="1" applyFont="1" applyFill="1" applyBorder="1" applyAlignment="1" applyProtection="1">
      <alignment horizontal="center" vertical="center"/>
      <protection hidden="1"/>
    </xf>
    <xf numFmtId="1" fontId="46" fillId="0" borderId="1" xfId="0" applyNumberFormat="1" applyFont="1" applyFill="1" applyBorder="1" applyAlignment="1" applyProtection="1">
      <alignment horizontal="center" vertical="center"/>
      <protection hidden="1"/>
    </xf>
    <xf numFmtId="1" fontId="46" fillId="0" borderId="36" xfId="0" applyNumberFormat="1" applyFont="1" applyFill="1" applyBorder="1" applyAlignment="1" applyProtection="1">
      <alignment horizontal="center" vertical="center"/>
      <protection hidden="1"/>
    </xf>
    <xf numFmtId="1" fontId="46" fillId="0" borderId="37" xfId="0" applyNumberFormat="1" applyFont="1" applyFill="1" applyBorder="1" applyAlignment="1" applyProtection="1">
      <alignment horizontal="center" vertical="center"/>
      <protection hidden="1"/>
    </xf>
    <xf numFmtId="164" fontId="46" fillId="0" borderId="1" xfId="0" applyNumberFormat="1" applyFont="1" applyFill="1" applyBorder="1" applyAlignment="1" applyProtection="1">
      <alignment horizontal="center" vertical="center"/>
      <protection hidden="1"/>
    </xf>
    <xf numFmtId="164" fontId="46" fillId="0" borderId="37" xfId="0" applyNumberFormat="1" applyFont="1" applyFill="1" applyBorder="1" applyAlignment="1" applyProtection="1">
      <alignment horizontal="center" vertical="center"/>
      <protection hidden="1"/>
    </xf>
    <xf numFmtId="0" fontId="0" fillId="0" borderId="34" xfId="0" applyBorder="1" applyAlignment="1" applyProtection="1">
      <alignment horizontal="right"/>
      <protection hidden="1"/>
    </xf>
    <xf numFmtId="0" fontId="23" fillId="0" borderId="0" xfId="0" applyFont="1" applyAlignment="1" applyProtection="1">
      <alignment horizontal="center"/>
      <protection hidden="1"/>
    </xf>
    <xf numFmtId="0" fontId="26" fillId="0" borderId="0" xfId="0" applyFont="1" applyAlignment="1" applyProtection="1">
      <alignment horizontal="center"/>
      <protection hidden="1"/>
    </xf>
    <xf numFmtId="3" fontId="29" fillId="0" borderId="0" xfId="0" applyNumberFormat="1" applyFont="1" applyAlignment="1" applyProtection="1">
      <alignment horizontal="left"/>
      <protection hidden="1"/>
    </xf>
    <xf numFmtId="0" fontId="19" fillId="0" borderId="18"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9" fillId="0" borderId="91" xfId="0" applyFont="1" applyFill="1" applyBorder="1" applyAlignment="1" applyProtection="1">
      <alignment horizontal="center" vertical="center"/>
      <protection hidden="1"/>
    </xf>
    <xf numFmtId="49" fontId="29" fillId="0" borderId="54" xfId="0" applyNumberFormat="1" applyFont="1" applyBorder="1" applyAlignment="1" applyProtection="1">
      <alignment horizontal="center"/>
      <protection hidden="1"/>
    </xf>
    <xf numFmtId="49" fontId="29" fillId="0" borderId="55" xfId="0" applyNumberFormat="1" applyFont="1" applyBorder="1" applyAlignment="1" applyProtection="1">
      <alignment horizontal="center"/>
      <protection hidden="1"/>
    </xf>
    <xf numFmtId="49" fontId="29" fillId="0" borderId="55" xfId="0" quotePrefix="1" applyNumberFormat="1" applyFont="1" applyBorder="1" applyAlignment="1" applyProtection="1">
      <alignment horizontal="center"/>
      <protection hidden="1"/>
    </xf>
    <xf numFmtId="49" fontId="29" fillId="0" borderId="53" xfId="0" applyNumberFormat="1" applyFont="1" applyBorder="1" applyAlignment="1" applyProtection="1">
      <alignment horizontal="center"/>
      <protection hidden="1"/>
    </xf>
    <xf numFmtId="0" fontId="55" fillId="0" borderId="136" xfId="21" applyFont="1" applyBorder="1" applyAlignment="1">
      <alignment horizontal="center" vertical="center"/>
    </xf>
    <xf numFmtId="0" fontId="55" fillId="0" borderId="80" xfId="21" applyFont="1" applyBorder="1" applyAlignment="1">
      <alignment horizontal="center" vertical="center"/>
    </xf>
    <xf numFmtId="0" fontId="84" fillId="0" borderId="0" xfId="21" applyFont="1" applyAlignment="1">
      <alignment horizontal="center" vertical="center"/>
    </xf>
    <xf numFmtId="167" fontId="84" fillId="0" borderId="0" xfId="21" applyNumberFormat="1" applyFont="1" applyAlignment="1">
      <alignment horizontal="center" vertical="center"/>
    </xf>
    <xf numFmtId="0" fontId="70" fillId="0" borderId="0" xfId="21" applyFont="1" applyAlignment="1">
      <alignment horizontal="center" vertical="center"/>
    </xf>
    <xf numFmtId="167" fontId="70" fillId="0" borderId="0" xfId="21" applyNumberFormat="1" applyFont="1" applyAlignment="1">
      <alignment horizontal="center" vertical="center"/>
    </xf>
    <xf numFmtId="0" fontId="70" fillId="0" borderId="35" xfId="21" applyFont="1" applyBorder="1" applyAlignment="1">
      <alignment horizontal="center" vertical="center"/>
    </xf>
    <xf numFmtId="0" fontId="70" fillId="0" borderId="13" xfId="21" applyFont="1" applyBorder="1" applyAlignment="1">
      <alignment horizontal="center" vertical="center"/>
    </xf>
    <xf numFmtId="0" fontId="70" fillId="0" borderId="14" xfId="21" applyFont="1" applyBorder="1" applyAlignment="1">
      <alignment horizontal="center" vertical="center"/>
    </xf>
    <xf numFmtId="0" fontId="70" fillId="0" borderId="18" xfId="21" applyFont="1" applyBorder="1" applyAlignment="1">
      <alignment horizontal="center" vertical="center" wrapText="1"/>
    </xf>
    <xf numFmtId="0" fontId="70" fillId="0" borderId="3" xfId="21" applyFont="1" applyBorder="1" applyAlignment="1">
      <alignment horizontal="center" vertical="center" wrapText="1"/>
    </xf>
    <xf numFmtId="167" fontId="70" fillId="0" borderId="4" xfId="21" applyNumberFormat="1" applyFont="1" applyBorder="1" applyAlignment="1">
      <alignment horizontal="center" vertical="center" wrapText="1"/>
    </xf>
    <xf numFmtId="0" fontId="70" fillId="0" borderId="18" xfId="21" applyFont="1" applyBorder="1" applyAlignment="1">
      <alignment horizontal="center" vertical="center"/>
    </xf>
    <xf numFmtId="0" fontId="70" fillId="0" borderId="3" xfId="21" applyFont="1" applyBorder="1" applyAlignment="1">
      <alignment horizontal="center" vertical="center"/>
    </xf>
    <xf numFmtId="0" fontId="70" fillId="0" borderId="4" xfId="21" applyFont="1" applyBorder="1" applyAlignment="1">
      <alignment horizontal="center" vertical="center"/>
    </xf>
    <xf numFmtId="165" fontId="0" fillId="0" borderId="41" xfId="0" applyNumberFormat="1" applyBorder="1" applyAlignment="1" applyProtection="1">
      <alignment vertical="center"/>
      <protection locked="0"/>
    </xf>
    <xf numFmtId="0" fontId="0" fillId="0" borderId="31" xfId="0" applyBorder="1" applyAlignment="1">
      <alignment vertical="center"/>
    </xf>
    <xf numFmtId="164" fontId="0" fillId="0" borderId="52" xfId="0" applyNumberFormat="1" applyBorder="1" applyAlignment="1" applyProtection="1">
      <alignment vertical="center"/>
      <protection locked="0"/>
    </xf>
    <xf numFmtId="164" fontId="0" fillId="0" borderId="5" xfId="0" applyNumberFormat="1" applyBorder="1" applyAlignment="1" applyProtection="1">
      <alignment vertical="center"/>
      <protection locked="0"/>
    </xf>
    <xf numFmtId="164" fontId="0" fillId="0" borderId="123"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165" fontId="0" fillId="0" borderId="31" xfId="0" applyNumberFormat="1" applyBorder="1" applyAlignment="1" applyProtection="1">
      <alignment vertical="center"/>
      <protection locked="0"/>
    </xf>
    <xf numFmtId="0" fontId="0" fillId="0" borderId="5" xfId="0" applyBorder="1" applyAlignment="1">
      <alignment vertical="center"/>
    </xf>
    <xf numFmtId="0" fontId="0" fillId="0" borderId="2" xfId="0" applyBorder="1" applyAlignment="1">
      <alignment vertical="center"/>
    </xf>
    <xf numFmtId="165" fontId="0" fillId="0" borderId="126" xfId="0" applyNumberFormat="1" applyBorder="1" applyAlignment="1" applyProtection="1">
      <alignment vertical="center"/>
      <protection hidden="1"/>
    </xf>
    <xf numFmtId="0" fontId="0" fillId="0" borderId="76" xfId="0" applyBorder="1" applyAlignment="1">
      <alignment vertical="center"/>
    </xf>
    <xf numFmtId="164" fontId="0" fillId="0" borderId="125" xfId="0" applyNumberFormat="1" applyBorder="1" applyAlignment="1" applyProtection="1">
      <alignment vertical="center"/>
      <protection hidden="1"/>
    </xf>
    <xf numFmtId="0" fontId="0" fillId="0" borderId="85" xfId="0" applyBorder="1" applyAlignment="1">
      <alignment vertical="center"/>
    </xf>
    <xf numFmtId="165" fontId="0" fillId="0" borderId="62" xfId="0" applyNumberFormat="1" applyBorder="1" applyAlignment="1" applyProtection="1">
      <alignment vertical="center"/>
      <protection locked="0"/>
    </xf>
    <xf numFmtId="0" fontId="0" fillId="0" borderId="90" xfId="0" applyBorder="1" applyAlignment="1">
      <alignment vertical="center"/>
    </xf>
    <xf numFmtId="165" fontId="0" fillId="0" borderId="51" xfId="0" applyNumberFormat="1" applyBorder="1" applyAlignment="1" applyProtection="1">
      <alignment vertical="center"/>
      <protection hidden="1"/>
    </xf>
    <xf numFmtId="165" fontId="0" fillId="0" borderId="6" xfId="0" applyNumberFormat="1" applyBorder="1" applyAlignment="1" applyProtection="1">
      <alignment vertical="center"/>
      <protection hidden="1"/>
    </xf>
    <xf numFmtId="164" fontId="0" fillId="0" borderId="130" xfId="0" applyNumberFormat="1" applyBorder="1" applyAlignment="1" applyProtection="1">
      <alignment vertical="center"/>
      <protection hidden="1"/>
    </xf>
    <xf numFmtId="164" fontId="0" fillId="0" borderId="116" xfId="0" applyNumberFormat="1"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165" fontId="0" fillId="0" borderId="6" xfId="0" applyNumberFormat="1" applyBorder="1" applyAlignment="1" applyProtection="1">
      <alignment horizontal="right" vertical="center"/>
      <protection hidden="1"/>
    </xf>
    <xf numFmtId="165" fontId="0" fillId="0" borderId="131" xfId="0" applyNumberFormat="1" applyBorder="1" applyAlignment="1" applyProtection="1">
      <alignment horizontal="right" vertical="center"/>
      <protection hidden="1"/>
    </xf>
    <xf numFmtId="165" fontId="0" fillId="0" borderId="132" xfId="0" applyNumberFormat="1" applyBorder="1" applyAlignment="1" applyProtection="1">
      <alignment horizontal="right" vertical="center"/>
      <protection hidden="1"/>
    </xf>
    <xf numFmtId="164" fontId="0" fillId="0" borderId="123" xfId="0" applyNumberFormat="1" applyBorder="1" applyAlignment="1" applyProtection="1">
      <alignment horizontal="right" vertical="center"/>
      <protection locked="0"/>
    </xf>
    <xf numFmtId="164" fontId="0" fillId="0" borderId="2" xfId="0" applyNumberFormat="1" applyBorder="1" applyAlignment="1" applyProtection="1">
      <alignment horizontal="right" vertical="center"/>
      <protection locked="0"/>
    </xf>
    <xf numFmtId="165" fontId="0" fillId="0" borderId="41" xfId="0" applyNumberFormat="1" applyBorder="1" applyAlignment="1" applyProtection="1">
      <alignment horizontal="right" vertical="center"/>
      <protection locked="0"/>
    </xf>
    <xf numFmtId="165" fontId="0" fillId="0" borderId="31" xfId="0" applyNumberFormat="1" applyBorder="1" applyAlignment="1" applyProtection="1">
      <alignment horizontal="right" vertical="center"/>
      <protection locked="0"/>
    </xf>
    <xf numFmtId="164" fontId="0" fillId="0" borderId="52" xfId="0" applyNumberFormat="1" applyBorder="1" applyAlignment="1" applyProtection="1">
      <alignment horizontal="right" vertical="center"/>
      <protection locked="0"/>
    </xf>
    <xf numFmtId="164" fontId="0" fillId="0" borderId="5" xfId="0" applyNumberFormat="1" applyBorder="1" applyAlignment="1" applyProtection="1">
      <alignment horizontal="right" vertical="center"/>
      <protection locked="0"/>
    </xf>
    <xf numFmtId="0" fontId="24" fillId="0" borderId="0" xfId="0" applyFont="1" applyBorder="1" applyAlignment="1" applyProtection="1">
      <alignment horizontal="center" vertical="center"/>
      <protection locked="0"/>
    </xf>
    <xf numFmtId="49" fontId="0" fillId="0" borderId="53" xfId="0" applyNumberFormat="1" applyFill="1" applyBorder="1" applyAlignment="1" applyProtection="1">
      <alignment horizontal="center"/>
      <protection locked="0"/>
    </xf>
    <xf numFmtId="49" fontId="0" fillId="0" borderId="55" xfId="0" applyNumberFormat="1" applyFill="1" applyBorder="1" applyAlignment="1" applyProtection="1">
      <alignment horizontal="center"/>
      <protection locked="0"/>
    </xf>
    <xf numFmtId="49" fontId="0" fillId="0" borderId="54" xfId="0" applyNumberFormat="1" applyFill="1" applyBorder="1" applyAlignment="1" applyProtection="1">
      <alignment horizontal="center"/>
      <protection locked="0"/>
    </xf>
    <xf numFmtId="0" fontId="27" fillId="0" borderId="0" xfId="0" applyFont="1" applyAlignment="1" applyProtection="1">
      <alignment horizontal="center" vertical="top"/>
      <protection hidden="1"/>
    </xf>
    <xf numFmtId="0" fontId="24" fillId="0" borderId="124" xfId="0" applyFont="1" applyBorder="1" applyAlignment="1" applyProtection="1">
      <alignment vertical="center"/>
      <protection hidden="1"/>
    </xf>
    <xf numFmtId="0" fontId="0" fillId="0" borderId="22" xfId="0" applyBorder="1" applyAlignment="1">
      <alignment vertical="center"/>
    </xf>
    <xf numFmtId="0" fontId="24" fillId="0" borderId="41" xfId="0" quotePrefix="1" applyFont="1" applyBorder="1" applyAlignment="1" applyProtection="1">
      <alignment horizontal="left" vertical="center"/>
      <protection hidden="1"/>
    </xf>
    <xf numFmtId="0" fontId="0" fillId="0" borderId="22" xfId="0" quotePrefix="1" applyFont="1" applyBorder="1" applyAlignment="1" applyProtection="1">
      <alignment horizontal="left" vertical="center"/>
      <protection hidden="1"/>
    </xf>
    <xf numFmtId="0" fontId="21" fillId="0" borderId="22" xfId="0" quotePrefix="1" applyFont="1" applyBorder="1" applyAlignment="1" applyProtection="1">
      <alignment horizontal="left" vertical="center"/>
      <protection hidden="1"/>
    </xf>
    <xf numFmtId="0" fontId="0" fillId="0" borderId="22" xfId="0" applyBorder="1" applyAlignment="1">
      <alignment horizontal="left" vertical="center"/>
    </xf>
    <xf numFmtId="0" fontId="0" fillId="0" borderId="31" xfId="0" applyBorder="1" applyAlignment="1">
      <alignment horizontal="left" vertical="center"/>
    </xf>
    <xf numFmtId="0" fontId="29" fillId="0" borderId="0" xfId="0" applyFont="1" applyAlignment="1">
      <alignment horizontal="left" vertical="top" wrapText="1"/>
    </xf>
    <xf numFmtId="0" fontId="72" fillId="0" borderId="0" xfId="0" applyFont="1" applyAlignment="1">
      <alignment horizontal="left" wrapText="1"/>
    </xf>
    <xf numFmtId="0" fontId="83" fillId="0" borderId="0" xfId="0" applyFont="1" applyAlignment="1">
      <alignment horizontal="left" wrapText="1"/>
    </xf>
    <xf numFmtId="0" fontId="29" fillId="0" borderId="0" xfId="0" applyFont="1" applyAlignment="1">
      <alignment horizontal="left" wrapText="1"/>
    </xf>
    <xf numFmtId="0" fontId="29" fillId="0" borderId="104" xfId="0" applyFont="1" applyBorder="1" applyAlignment="1">
      <alignment vertical="center"/>
    </xf>
    <xf numFmtId="168" fontId="69" fillId="0" borderId="46" xfId="0" applyNumberFormat="1" applyFont="1" applyBorder="1" applyAlignment="1">
      <alignment horizontal="left" vertical="center"/>
    </xf>
    <xf numFmtId="168" fontId="72" fillId="0" borderId="16" xfId="0" applyNumberFormat="1" applyFont="1" applyBorder="1" applyAlignment="1">
      <alignment horizontal="left" vertical="center"/>
    </xf>
    <xf numFmtId="168" fontId="72" fillId="0" borderId="8" xfId="0" applyNumberFormat="1" applyFont="1" applyBorder="1" applyAlignment="1">
      <alignment horizontal="left" vertical="center"/>
    </xf>
    <xf numFmtId="0" fontId="66" fillId="0" borderId="62" xfId="0" applyFont="1" applyFill="1" applyBorder="1" applyAlignment="1">
      <alignment horizontal="left" vertical="center" wrapText="1"/>
    </xf>
    <xf numFmtId="0" fontId="66" fillId="0" borderId="15" xfId="0" applyFont="1" applyFill="1" applyBorder="1" applyAlignment="1">
      <alignment horizontal="left" vertical="center" wrapText="1"/>
    </xf>
    <xf numFmtId="168" fontId="69" fillId="0" borderId="46" xfId="0" applyNumberFormat="1" applyFont="1" applyFill="1" applyBorder="1" applyAlignment="1">
      <alignment horizontal="left" vertical="center"/>
    </xf>
    <xf numFmtId="168" fontId="69" fillId="0" borderId="16" xfId="0" applyNumberFormat="1" applyFont="1" applyFill="1" applyBorder="1" applyAlignment="1">
      <alignment horizontal="left" vertical="center"/>
    </xf>
    <xf numFmtId="0" fontId="71" fillId="0" borderId="16" xfId="0" applyFont="1" applyBorder="1" applyAlignment="1">
      <alignment horizontal="left" vertical="center"/>
    </xf>
    <xf numFmtId="0" fontId="71" fillId="0" borderId="8" xfId="0" applyFont="1" applyBorder="1" applyAlignment="1">
      <alignment horizontal="left" vertical="center"/>
    </xf>
    <xf numFmtId="0" fontId="29" fillId="0" borderId="46" xfId="0" applyFont="1" applyBorder="1" applyAlignment="1">
      <alignment horizontal="center" vertical="center"/>
    </xf>
    <xf numFmtId="0" fontId="29" fillId="0" borderId="8" xfId="0" applyFont="1" applyBorder="1" applyAlignment="1">
      <alignment horizontal="center" vertical="center"/>
    </xf>
    <xf numFmtId="0" fontId="77" fillId="0" borderId="62" xfId="0" applyFont="1" applyFill="1" applyBorder="1" applyAlignment="1">
      <alignment horizontal="left" vertical="center" wrapText="1"/>
    </xf>
    <xf numFmtId="0" fontId="77" fillId="0" borderId="90" xfId="0" applyFont="1" applyFill="1" applyBorder="1" applyAlignment="1">
      <alignment horizontal="left" vertical="center" wrapText="1"/>
    </xf>
    <xf numFmtId="168" fontId="69" fillId="3" borderId="46" xfId="0" applyNumberFormat="1" applyFont="1" applyFill="1" applyBorder="1" applyAlignment="1">
      <alignment horizontal="left" vertical="center"/>
    </xf>
    <xf numFmtId="168" fontId="69" fillId="3" borderId="16" xfId="0" applyNumberFormat="1" applyFont="1" applyFill="1" applyBorder="1" applyAlignment="1">
      <alignment horizontal="left" vertical="center"/>
    </xf>
    <xf numFmtId="168" fontId="69" fillId="3" borderId="8" xfId="0" applyNumberFormat="1" applyFont="1" applyFill="1" applyBorder="1" applyAlignment="1">
      <alignment horizontal="left" vertical="center"/>
    </xf>
    <xf numFmtId="0" fontId="26" fillId="0" borderId="0" xfId="0" applyFont="1" applyAlignment="1">
      <alignment horizontal="center"/>
    </xf>
    <xf numFmtId="0" fontId="29" fillId="0" borderId="5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04" xfId="0" applyFont="1" applyBorder="1" applyAlignment="1">
      <alignment horizontal="center"/>
    </xf>
    <xf numFmtId="0" fontId="74" fillId="0" borderId="105" xfId="0" applyFont="1" applyBorder="1" applyAlignment="1">
      <alignment horizontal="center"/>
    </xf>
    <xf numFmtId="0" fontId="74" fillId="0" borderId="26" xfId="0" applyFont="1" applyBorder="1" applyAlignment="1">
      <alignment horizontal="center"/>
    </xf>
    <xf numFmtId="0" fontId="62" fillId="0" borderId="0" xfId="0" applyFont="1" applyAlignment="1">
      <alignment wrapText="1"/>
    </xf>
    <xf numFmtId="0" fontId="60" fillId="0" borderId="0" xfId="0" applyFont="1" applyAlignment="1">
      <alignment horizontal="center" wrapText="1"/>
    </xf>
    <xf numFmtId="0" fontId="57" fillId="0" borderId="0" xfId="0" applyFont="1" applyAlignment="1">
      <alignment wrapText="1"/>
    </xf>
    <xf numFmtId="0" fontId="57" fillId="0" borderId="0" xfId="0" applyFont="1" applyAlignment="1">
      <alignment horizontal="left" wrapText="1"/>
    </xf>
  </cellXfs>
  <cellStyles count="22">
    <cellStyle name="Hypertextový odkaz" xfId="1" builtinId="8"/>
    <cellStyle name="normální" xfId="0" builtinId="0"/>
    <cellStyle name="Normální 10" xfId="11"/>
    <cellStyle name="Normální 11" xfId="12"/>
    <cellStyle name="Normální 12" xfId="13"/>
    <cellStyle name="Normální 13" xfId="14"/>
    <cellStyle name="Normální 14" xfId="15"/>
    <cellStyle name="Normální 15" xfId="16"/>
    <cellStyle name="Normální 15 2" xfId="17"/>
    <cellStyle name="Normální 15 3" xfId="19"/>
    <cellStyle name="Normální 15 4" xfId="20"/>
    <cellStyle name="Normální 15 5" xfId="21"/>
    <cellStyle name="Normální 16" xfId="18"/>
    <cellStyle name="Normální 2" xfId="3"/>
    <cellStyle name="Normální 3" xfId="4"/>
    <cellStyle name="Normální 4" xfId="5"/>
    <cellStyle name="Normální 5" xfId="6"/>
    <cellStyle name="Normální 6" xfId="7"/>
    <cellStyle name="Normální 7" xfId="8"/>
    <cellStyle name="Normální 8" xfId="9"/>
    <cellStyle name="Normální 9" xfId="10"/>
    <cellStyle name="Sledovaný hypertextový odkaz"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B22"/>
  <sheetViews>
    <sheetView showGridLines="0" workbookViewId="0">
      <selection activeCell="C18" sqref="C18"/>
    </sheetView>
  </sheetViews>
  <sheetFormatPr defaultRowHeight="12.75"/>
  <cols>
    <col min="1" max="1" width="5.7109375" customWidth="1"/>
    <col min="2" max="2" width="65.28515625" bestFit="1" customWidth="1"/>
  </cols>
  <sheetData>
    <row r="1" spans="1:2" ht="40.5" customHeight="1" thickBot="1">
      <c r="B1" s="441" t="s">
        <v>132</v>
      </c>
    </row>
    <row r="2" spans="1:2" ht="25.5" customHeight="1" thickTop="1">
      <c r="A2" s="560"/>
      <c r="B2" s="500" t="s">
        <v>147</v>
      </c>
    </row>
    <row r="3" spans="1:2" ht="20.25" customHeight="1">
      <c r="A3" s="560"/>
      <c r="B3" s="500" t="s">
        <v>148</v>
      </c>
    </row>
    <row r="4" spans="1:2" ht="20.25" customHeight="1">
      <c r="A4" s="560"/>
      <c r="B4" s="500" t="s">
        <v>149</v>
      </c>
    </row>
    <row r="5" spans="1:2" ht="20.25" customHeight="1">
      <c r="A5" s="560"/>
      <c r="B5" s="500" t="s">
        <v>404</v>
      </c>
    </row>
    <row r="6" spans="1:2" ht="20.25" customHeight="1">
      <c r="A6" s="560"/>
      <c r="B6" s="500" t="s">
        <v>405</v>
      </c>
    </row>
    <row r="7" spans="1:2" ht="20.25" customHeight="1">
      <c r="A7" s="560"/>
      <c r="B7" s="500" t="s">
        <v>134</v>
      </c>
    </row>
    <row r="8" spans="1:2" ht="20.25" customHeight="1">
      <c r="A8" s="560"/>
      <c r="B8" s="500" t="s">
        <v>135</v>
      </c>
    </row>
    <row r="9" spans="1:2" ht="20.25" customHeight="1">
      <c r="A9" s="560"/>
      <c r="B9" s="500" t="s">
        <v>406</v>
      </c>
    </row>
    <row r="10" spans="1:2" ht="20.25" customHeight="1">
      <c r="A10" s="560"/>
      <c r="B10" s="500" t="s">
        <v>407</v>
      </c>
    </row>
    <row r="11" spans="1:2" ht="20.25" customHeight="1">
      <c r="A11" s="560"/>
      <c r="B11" s="500" t="s">
        <v>408</v>
      </c>
    </row>
    <row r="12" spans="1:2" ht="20.25" customHeight="1">
      <c r="A12" s="560"/>
      <c r="B12" s="500" t="s">
        <v>409</v>
      </c>
    </row>
    <row r="13" spans="1:2" ht="20.25" customHeight="1">
      <c r="A13" s="560"/>
      <c r="B13" s="500" t="s">
        <v>410</v>
      </c>
    </row>
    <row r="14" spans="1:2" ht="20.25" customHeight="1">
      <c r="A14" s="560"/>
      <c r="B14" s="500" t="s">
        <v>411</v>
      </c>
    </row>
    <row r="15" spans="1:2" ht="20.25" customHeight="1">
      <c r="A15" s="560"/>
      <c r="B15" s="500" t="s">
        <v>412</v>
      </c>
    </row>
    <row r="16" spans="1:2" ht="20.25" customHeight="1">
      <c r="A16" s="560"/>
      <c r="B16" s="500" t="s">
        <v>413</v>
      </c>
    </row>
    <row r="17" spans="1:2" ht="20.25" customHeight="1">
      <c r="A17" s="560"/>
      <c r="B17" s="500" t="s">
        <v>414</v>
      </c>
    </row>
    <row r="18" spans="1:2" ht="20.25" customHeight="1">
      <c r="A18" s="565"/>
      <c r="B18" s="565"/>
    </row>
    <row r="19" spans="1:2" ht="20.25" customHeight="1">
      <c r="B19" s="575" t="s">
        <v>164</v>
      </c>
    </row>
    <row r="20" spans="1:2">
      <c r="B20" s="501"/>
    </row>
    <row r="21" spans="1:2">
      <c r="B21" s="501"/>
    </row>
    <row r="22" spans="1:2">
      <c r="B22" s="501"/>
    </row>
  </sheetData>
  <phoneticPr fontId="0" type="noConversion"/>
  <hyperlinks>
    <hyperlink ref="B2" location="seskup.Kč!A1" display="Teritoriální struktura zahraničního obchodu ČR (v mil. Kč)"/>
    <hyperlink ref="B7" location="země!A1" display="Zahraniční obchod s vybranými  zeměmi"/>
    <hyperlink ref="B8" location="zboží!A1" display="Zbožová struktura zahraničního obchodu ČR ( SITC 1)"/>
    <hyperlink ref="B9" location="měs_index_v!A1" display="Vývoz dle jednotlivých měsíců roku 2009 a 2010 (v mil. Kč)"/>
    <hyperlink ref="B10" location="měs_index_d!A1" display="Dovoz dle jednotlivých měsíců roku 2009 a 2010 (v mil. Kč)"/>
    <hyperlink ref="B11" location="měs_index_v_USD!A1" display="Vývoz dle jednotlivých měsíců roku 2009 a 2010 (v tis. USD)"/>
    <hyperlink ref="B12" location="měs_index_d_USD!A1" display="Dovoz dle jednotlivých měsíců roku 2009 a 2010 (v tis. USD)"/>
    <hyperlink ref="B13" location="měs_index_v_EUR!A1" display="Vývoz dle jednotlivých měsíců roku 2009 a 2010 (v tis. EUR)"/>
    <hyperlink ref="B14" location="měs_index_d_EUR!A1" display="Dovoz dle jednotlivých měsíců roku 2009 a 2010 (v tis. EUR)"/>
    <hyperlink ref="B5" location="měs_načít!A1" display="Zahraniční obchod ČR v jednotlivých měsících roku 2009 a 2010 - načítaně"/>
    <hyperlink ref="B6" location="měs_jed!A1" display="Zahraniční obchod ČR v jednotlivých měsících roku 2009 a 2010 - jednotlivě"/>
    <hyperlink ref="B15" location="měs_obrat!A1" display="Teritoriální struktura ZO dle jednotlivých měsíců roku 2010 (v mil. Kč)"/>
    <hyperlink ref="B16" location="měs_obrat_USD!A1" display="Teritoriální struktura ZO dle jednotlivých měsíců roku 2010 (v mil. USD)"/>
    <hyperlink ref="B17" location="měs_obrat_EUR!A1" display="Teritoriální struktura ZO dle jednotlivých měsíců roku 2010 (v mil. EUR)"/>
    <hyperlink ref="B3" location="seskup.USD!A1" display="Teritoriální struktura zahraničního obchodu ČR (v mil. USD)"/>
    <hyperlink ref="B4" location="seskup.EUR!A1" display="Teritoritální struktura zahraničního obchodu ČR (v mil. EUR)"/>
    <hyperlink ref="B19" location="vysvětlivky!A1" display="Vysvětlivky"/>
  </hyperlinks>
  <pageMargins left="1.1599999999999999" right="0.78740157499999996" top="1.23"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9">
    <pageSetUpPr fitToPage="1"/>
  </sheetPr>
  <dimension ref="A1:X113"/>
  <sheetViews>
    <sheetView showGridLines="0" topLeftCell="A10" zoomScaleNormal="100" workbookViewId="0">
      <selection activeCell="Q37" sqref="Q37"/>
    </sheetView>
  </sheetViews>
  <sheetFormatPr defaultColWidth="8.85546875" defaultRowHeight="12.75"/>
  <cols>
    <col min="1" max="1" width="26.140625" style="6" customWidth="1"/>
    <col min="2" max="2" width="5.85546875" style="6" customWidth="1"/>
    <col min="3" max="4" width="7.28515625" style="6" customWidth="1"/>
    <col min="5" max="5" width="7.5703125" style="6" customWidth="1"/>
    <col min="6" max="6" width="7.28515625" style="124" customWidth="1"/>
    <col min="7" max="8" width="7.28515625" style="6" customWidth="1"/>
    <col min="9" max="9" width="7.5703125" style="6" bestFit="1" customWidth="1"/>
    <col min="10" max="14" width="7.28515625" style="6" customWidth="1"/>
    <col min="15" max="15" width="8.7109375" style="6" customWidth="1"/>
    <col min="16" max="16" width="8.7109375" style="124" customWidth="1"/>
    <col min="17" max="17" width="8" style="6" customWidth="1"/>
    <col min="18" max="16384" width="8.85546875" style="6"/>
  </cols>
  <sheetData>
    <row r="1" spans="1:24" ht="14.25">
      <c r="A1" s="427" t="s">
        <v>133</v>
      </c>
    </row>
    <row r="2" spans="1:24" ht="22.5" customHeight="1">
      <c r="A2" s="915" t="s">
        <v>292</v>
      </c>
      <c r="B2" s="915"/>
      <c r="C2" s="915"/>
      <c r="D2" s="915"/>
      <c r="E2" s="915"/>
      <c r="F2" s="915"/>
      <c r="G2" s="915"/>
      <c r="H2" s="915"/>
      <c r="I2" s="915"/>
      <c r="J2" s="915"/>
      <c r="K2" s="915"/>
      <c r="L2" s="915"/>
      <c r="M2" s="915"/>
      <c r="N2" s="915"/>
      <c r="O2" s="915"/>
      <c r="P2" s="915"/>
    </row>
    <row r="3" spans="1:24">
      <c r="A3" s="845" t="s">
        <v>397</v>
      </c>
      <c r="B3" s="845"/>
      <c r="C3" s="845"/>
      <c r="D3" s="845"/>
      <c r="E3" s="845"/>
      <c r="F3" s="845"/>
      <c r="G3" s="845"/>
      <c r="H3" s="845"/>
      <c r="I3" s="845"/>
      <c r="J3" s="845"/>
      <c r="K3" s="845"/>
      <c r="L3" s="845"/>
      <c r="M3" s="845"/>
      <c r="N3" s="845"/>
      <c r="O3" s="845"/>
      <c r="P3" s="845"/>
    </row>
    <row r="4" spans="1:24" ht="15.6" customHeight="1" thickBot="1">
      <c r="A4" s="128"/>
      <c r="B4" s="83"/>
      <c r="C4" s="83"/>
      <c r="D4" s="83"/>
      <c r="E4" s="129"/>
      <c r="F4" s="130"/>
      <c r="G4" s="129"/>
      <c r="H4" s="129"/>
      <c r="I4" s="129"/>
      <c r="J4" s="83"/>
      <c r="K4" s="83"/>
      <c r="L4" s="83"/>
      <c r="M4" s="83"/>
      <c r="N4" s="636" t="s">
        <v>165</v>
      </c>
      <c r="P4" s="131"/>
    </row>
    <row r="5" spans="1:24" ht="12.75" customHeight="1" thickBot="1">
      <c r="A5" s="132"/>
      <c r="B5" s="133" t="s">
        <v>51</v>
      </c>
      <c r="C5" s="134" t="s">
        <v>52</v>
      </c>
      <c r="D5" s="134" t="s">
        <v>53</v>
      </c>
      <c r="E5" s="134" t="s">
        <v>54</v>
      </c>
      <c r="F5" s="134" t="s">
        <v>55</v>
      </c>
      <c r="G5" s="134" t="s">
        <v>56</v>
      </c>
      <c r="H5" s="134" t="s">
        <v>57</v>
      </c>
      <c r="I5" s="134" t="s">
        <v>58</v>
      </c>
      <c r="J5" s="134" t="s">
        <v>59</v>
      </c>
      <c r="K5" s="134" t="s">
        <v>60</v>
      </c>
      <c r="L5" s="134" t="s">
        <v>61</v>
      </c>
      <c r="M5" s="134" t="s">
        <v>62</v>
      </c>
      <c r="N5" s="167" t="s">
        <v>63</v>
      </c>
      <c r="O5" s="135" t="s">
        <v>64</v>
      </c>
      <c r="P5" s="561" t="s">
        <v>402</v>
      </c>
      <c r="Q5" s="90"/>
    </row>
    <row r="6" spans="1:24" ht="12.75" customHeight="1">
      <c r="A6" s="136"/>
      <c r="B6" s="137">
        <v>2014</v>
      </c>
      <c r="C6" s="27">
        <v>290283</v>
      </c>
      <c r="D6" s="27">
        <v>283687</v>
      </c>
      <c r="E6" s="71">
        <v>306231</v>
      </c>
      <c r="F6" s="27"/>
      <c r="G6" s="27"/>
      <c r="H6" s="27"/>
      <c r="I6" s="27"/>
      <c r="J6" s="27"/>
      <c r="K6" s="27"/>
      <c r="L6" s="27"/>
      <c r="M6" s="27"/>
      <c r="N6" s="77"/>
      <c r="O6" s="138"/>
      <c r="P6" s="138">
        <f>SUM(C6:N6)</f>
        <v>880201</v>
      </c>
      <c r="Q6" s="90"/>
    </row>
    <row r="7" spans="1:24" ht="12.75" customHeight="1">
      <c r="A7" s="139" t="s">
        <v>65</v>
      </c>
      <c r="B7" s="137">
        <v>2013</v>
      </c>
      <c r="C7" s="27">
        <v>247269</v>
      </c>
      <c r="D7" s="27">
        <v>243798</v>
      </c>
      <c r="E7" s="71">
        <v>261674</v>
      </c>
      <c r="F7" s="27">
        <v>268826</v>
      </c>
      <c r="G7" s="27">
        <v>257645</v>
      </c>
      <c r="H7" s="27">
        <v>257921</v>
      </c>
      <c r="I7" s="27">
        <v>255572</v>
      </c>
      <c r="J7" s="27">
        <v>243887</v>
      </c>
      <c r="K7" s="27">
        <v>281581</v>
      </c>
      <c r="L7" s="27">
        <v>298260</v>
      </c>
      <c r="M7" s="27">
        <v>299335</v>
      </c>
      <c r="N7" s="77">
        <v>251654</v>
      </c>
      <c r="O7" s="138">
        <f>SUM(C7:N7)</f>
        <v>3167422</v>
      </c>
      <c r="P7" s="138">
        <f>SUM(C7:E7)</f>
        <v>752741</v>
      </c>
      <c r="Q7" s="90"/>
    </row>
    <row r="8" spans="1:24" ht="12.75" customHeight="1">
      <c r="A8" s="140"/>
      <c r="B8" s="141" t="s">
        <v>4</v>
      </c>
      <c r="C8" s="24">
        <f t="shared" ref="C8:E8" si="0">C6/C7*100</f>
        <v>117.39562986059717</v>
      </c>
      <c r="D8" s="24">
        <f t="shared" si="0"/>
        <v>116.36149599258403</v>
      </c>
      <c r="E8" s="24">
        <f t="shared" si="0"/>
        <v>117.0276756574975</v>
      </c>
      <c r="F8" s="72"/>
      <c r="G8" s="24"/>
      <c r="H8" s="24"/>
      <c r="I8" s="24"/>
      <c r="J8" s="24"/>
      <c r="K8" s="24"/>
      <c r="L8" s="24"/>
      <c r="M8" s="24"/>
      <c r="N8" s="21"/>
      <c r="O8" s="22"/>
      <c r="P8" s="22">
        <f>P6/P7*100</f>
        <v>116.93278298910251</v>
      </c>
      <c r="Q8" s="433"/>
    </row>
    <row r="9" spans="1:24" ht="12.75" customHeight="1">
      <c r="A9" s="136"/>
      <c r="B9" s="137">
        <v>2014</v>
      </c>
      <c r="C9" s="27">
        <v>261158</v>
      </c>
      <c r="D9" s="27">
        <v>254148</v>
      </c>
      <c r="E9" s="27">
        <v>274451</v>
      </c>
      <c r="F9" s="27"/>
      <c r="G9" s="27"/>
      <c r="H9" s="27"/>
      <c r="I9" s="27"/>
      <c r="J9" s="27"/>
      <c r="K9" s="27"/>
      <c r="L9" s="27"/>
      <c r="M9" s="27"/>
      <c r="N9" s="77"/>
      <c r="O9" s="138"/>
      <c r="P9" s="55">
        <f>SUM(C9:N9)</f>
        <v>789757</v>
      </c>
      <c r="Q9" s="37"/>
    </row>
    <row r="10" spans="1:24" ht="12.75" customHeight="1">
      <c r="A10" s="136" t="s">
        <v>66</v>
      </c>
      <c r="B10" s="137">
        <v>2013</v>
      </c>
      <c r="C10" s="27">
        <v>220801</v>
      </c>
      <c r="D10" s="27">
        <v>215769</v>
      </c>
      <c r="E10" s="27">
        <v>232111</v>
      </c>
      <c r="F10" s="27">
        <v>237624</v>
      </c>
      <c r="G10" s="27">
        <v>226513</v>
      </c>
      <c r="H10" s="27">
        <v>226792</v>
      </c>
      <c r="I10" s="27">
        <v>225022</v>
      </c>
      <c r="J10" s="27">
        <v>215339</v>
      </c>
      <c r="K10" s="27">
        <v>251378</v>
      </c>
      <c r="L10" s="27">
        <v>264990</v>
      </c>
      <c r="M10" s="27">
        <v>267440</v>
      </c>
      <c r="N10" s="77">
        <v>220539</v>
      </c>
      <c r="O10" s="138">
        <f>SUM(C10:N10)</f>
        <v>2804318</v>
      </c>
      <c r="P10" s="138">
        <f>SUM(C10:E10)</f>
        <v>668681</v>
      </c>
      <c r="Q10" s="37"/>
    </row>
    <row r="11" spans="1:24" ht="12.75" customHeight="1">
      <c r="A11" s="142" t="s">
        <v>67</v>
      </c>
      <c r="B11" s="141" t="s">
        <v>4</v>
      </c>
      <c r="C11" s="21">
        <f t="shared" ref="C11:E11" si="1">C9/C10*100</f>
        <v>118.27754403286217</v>
      </c>
      <c r="D11" s="21">
        <f t="shared" si="1"/>
        <v>117.78707784714209</v>
      </c>
      <c r="E11" s="21">
        <f t="shared" si="1"/>
        <v>118.24127249462542</v>
      </c>
      <c r="F11" s="73"/>
      <c r="G11" s="21"/>
      <c r="H11" s="24"/>
      <c r="I11" s="24"/>
      <c r="J11" s="21"/>
      <c r="K11" s="21"/>
      <c r="L11" s="21"/>
      <c r="M11" s="21"/>
      <c r="N11" s="21"/>
      <c r="O11" s="631"/>
      <c r="P11" s="22">
        <f>P9/P10*100</f>
        <v>118.10669063424861</v>
      </c>
      <c r="Q11" s="90"/>
    </row>
    <row r="12" spans="1:24" ht="12.75" customHeight="1">
      <c r="A12" s="143"/>
      <c r="B12" s="137">
        <v>2014</v>
      </c>
      <c r="C12" s="27">
        <v>239531</v>
      </c>
      <c r="D12" s="27">
        <v>233969</v>
      </c>
      <c r="E12" s="27">
        <v>252215</v>
      </c>
      <c r="F12" s="27"/>
      <c r="G12" s="27"/>
      <c r="H12" s="27"/>
      <c r="I12" s="27"/>
      <c r="J12" s="27"/>
      <c r="K12" s="27"/>
      <c r="L12" s="27"/>
      <c r="M12" s="27"/>
      <c r="N12" s="77"/>
      <c r="O12" s="138"/>
      <c r="P12" s="55">
        <f>SUM(C12:N12)</f>
        <v>725715</v>
      </c>
      <c r="Q12" s="434"/>
    </row>
    <row r="13" spans="1:24" ht="12.75" customHeight="1">
      <c r="A13" s="656" t="s">
        <v>242</v>
      </c>
      <c r="B13" s="137">
        <v>2013</v>
      </c>
      <c r="C13" s="27">
        <v>202848</v>
      </c>
      <c r="D13" s="27">
        <v>197433</v>
      </c>
      <c r="E13" s="27">
        <v>211570</v>
      </c>
      <c r="F13" s="27">
        <v>218019</v>
      </c>
      <c r="G13" s="27">
        <v>206883</v>
      </c>
      <c r="H13" s="27">
        <v>207967</v>
      </c>
      <c r="I13" s="27">
        <v>205660</v>
      </c>
      <c r="J13" s="27">
        <v>196339</v>
      </c>
      <c r="K13" s="27">
        <v>230761</v>
      </c>
      <c r="L13" s="27">
        <v>242082</v>
      </c>
      <c r="M13" s="27">
        <v>245400</v>
      </c>
      <c r="N13" s="77">
        <v>201085</v>
      </c>
      <c r="O13" s="138">
        <f>SUM(C13:N13)</f>
        <v>2566047</v>
      </c>
      <c r="P13" s="138">
        <f>SUM(C13:E13)</f>
        <v>611851</v>
      </c>
      <c r="Q13" s="434"/>
    </row>
    <row r="14" spans="1:24" ht="12.75" customHeight="1">
      <c r="A14" s="140"/>
      <c r="B14" s="141" t="s">
        <v>4</v>
      </c>
      <c r="C14" s="21">
        <f t="shared" ref="C14:E14" si="2">C12/C13*100</f>
        <v>118.08398406688751</v>
      </c>
      <c r="D14" s="21">
        <f t="shared" si="2"/>
        <v>118.5055183277365</v>
      </c>
      <c r="E14" s="21">
        <f t="shared" si="2"/>
        <v>119.21113579429976</v>
      </c>
      <c r="F14" s="73"/>
      <c r="G14" s="21"/>
      <c r="H14" s="24"/>
      <c r="I14" s="24"/>
      <c r="J14" s="21"/>
      <c r="K14" s="21"/>
      <c r="L14" s="21"/>
      <c r="M14" s="21"/>
      <c r="N14" s="21"/>
      <c r="O14" s="631"/>
      <c r="P14" s="22">
        <f>P12/P13*100</f>
        <v>118.60975956564587</v>
      </c>
      <c r="Q14" s="434"/>
    </row>
    <row r="15" spans="1:24" ht="12.75" customHeight="1">
      <c r="A15" s="143"/>
      <c r="B15" s="137">
        <v>2014</v>
      </c>
      <c r="C15" s="27">
        <v>5729</v>
      </c>
      <c r="D15" s="27">
        <v>5612</v>
      </c>
      <c r="E15" s="27">
        <v>6455</v>
      </c>
      <c r="F15" s="27"/>
      <c r="G15" s="27"/>
      <c r="H15" s="27"/>
      <c r="I15" s="27"/>
      <c r="J15" s="27"/>
      <c r="K15" s="27"/>
      <c r="L15" s="27"/>
      <c r="M15" s="27"/>
      <c r="N15" s="77"/>
      <c r="O15" s="138"/>
      <c r="P15" s="55">
        <f>SUM(C15:N15)</f>
        <v>17796</v>
      </c>
      <c r="Q15" s="434"/>
    </row>
    <row r="16" spans="1:24" ht="12.75" customHeight="1">
      <c r="A16" s="143" t="s">
        <v>10</v>
      </c>
      <c r="B16" s="137">
        <v>2013</v>
      </c>
      <c r="C16" s="27">
        <v>5199</v>
      </c>
      <c r="D16" s="27">
        <v>5276</v>
      </c>
      <c r="E16" s="27">
        <v>5141</v>
      </c>
      <c r="F16" s="27">
        <v>5140</v>
      </c>
      <c r="G16" s="27">
        <v>5029</v>
      </c>
      <c r="H16" s="27">
        <v>5368</v>
      </c>
      <c r="I16" s="27">
        <v>4952</v>
      </c>
      <c r="J16" s="27">
        <v>5681</v>
      </c>
      <c r="K16" s="27">
        <v>6108</v>
      </c>
      <c r="L16" s="27">
        <v>6621</v>
      </c>
      <c r="M16" s="27">
        <v>6573</v>
      </c>
      <c r="N16" s="77">
        <v>5308</v>
      </c>
      <c r="O16" s="138">
        <f>SUM(C16:N16)</f>
        <v>66396</v>
      </c>
      <c r="P16" s="138">
        <f>SUM(C16:E16)</f>
        <v>15616</v>
      </c>
      <c r="Q16" s="434"/>
      <c r="X16" s="90"/>
    </row>
    <row r="17" spans="1:17" ht="12.75" customHeight="1">
      <c r="A17" s="140"/>
      <c r="B17" s="141" t="s">
        <v>4</v>
      </c>
      <c r="C17" s="21">
        <f t="shared" ref="C17:E17" si="3">C15/C16*100</f>
        <v>110.19426812848624</v>
      </c>
      <c r="D17" s="21">
        <f t="shared" si="3"/>
        <v>106.36846095526916</v>
      </c>
      <c r="E17" s="21">
        <f t="shared" si="3"/>
        <v>125.55922972184399</v>
      </c>
      <c r="F17" s="73"/>
      <c r="G17" s="21"/>
      <c r="H17" s="24"/>
      <c r="I17" s="24"/>
      <c r="J17" s="21"/>
      <c r="K17" s="21"/>
      <c r="L17" s="21"/>
      <c r="M17" s="21"/>
      <c r="N17" s="21"/>
      <c r="O17" s="631"/>
      <c r="P17" s="22">
        <f>P15/P16*100</f>
        <v>113.96004098360655</v>
      </c>
      <c r="Q17" s="434"/>
    </row>
    <row r="18" spans="1:17" ht="12.75" customHeight="1">
      <c r="A18" s="143"/>
      <c r="B18" s="137">
        <v>2014</v>
      </c>
      <c r="C18" s="27">
        <f t="shared" ref="C18:E18" si="4">C9-C12-C15</f>
        <v>15898</v>
      </c>
      <c r="D18" s="27">
        <f t="shared" si="4"/>
        <v>14567</v>
      </c>
      <c r="E18" s="27">
        <f t="shared" si="4"/>
        <v>15781</v>
      </c>
      <c r="F18" s="27"/>
      <c r="G18" s="27"/>
      <c r="H18" s="27"/>
      <c r="I18" s="27"/>
      <c r="J18" s="27"/>
      <c r="K18" s="27"/>
      <c r="L18" s="27"/>
      <c r="M18" s="27"/>
      <c r="N18" s="27"/>
      <c r="O18" s="138"/>
      <c r="P18" s="55">
        <f>SUM(C18:N18)</f>
        <v>46246</v>
      </c>
      <c r="Q18" s="434"/>
    </row>
    <row r="19" spans="1:17" ht="12.75" customHeight="1">
      <c r="A19" s="143" t="s">
        <v>68</v>
      </c>
      <c r="B19" s="137">
        <v>2013</v>
      </c>
      <c r="C19" s="27">
        <f t="shared" ref="C19:N19" si="5">C10-C13-C16</f>
        <v>12754</v>
      </c>
      <c r="D19" s="27">
        <f t="shared" si="5"/>
        <v>13060</v>
      </c>
      <c r="E19" s="27">
        <f t="shared" si="5"/>
        <v>15400</v>
      </c>
      <c r="F19" s="74">
        <f t="shared" si="5"/>
        <v>14465</v>
      </c>
      <c r="G19" s="27">
        <f t="shared" si="5"/>
        <v>14601</v>
      </c>
      <c r="H19" s="27">
        <f t="shared" si="5"/>
        <v>13457</v>
      </c>
      <c r="I19" s="27">
        <f t="shared" si="5"/>
        <v>14410</v>
      </c>
      <c r="J19" s="27">
        <f t="shared" si="5"/>
        <v>13319</v>
      </c>
      <c r="K19" s="27">
        <f t="shared" si="5"/>
        <v>14509</v>
      </c>
      <c r="L19" s="27">
        <f t="shared" si="5"/>
        <v>16287</v>
      </c>
      <c r="M19" s="27">
        <f t="shared" si="5"/>
        <v>15467</v>
      </c>
      <c r="N19" s="77">
        <f t="shared" si="5"/>
        <v>14146</v>
      </c>
      <c r="O19" s="55">
        <f>O10-O13-O16</f>
        <v>171875</v>
      </c>
      <c r="P19" s="138">
        <f>SUM(C19:E19)</f>
        <v>41214</v>
      </c>
      <c r="Q19" s="434"/>
    </row>
    <row r="20" spans="1:17" ht="12.75" customHeight="1">
      <c r="A20" s="144" t="s">
        <v>69</v>
      </c>
      <c r="B20" s="141" t="s">
        <v>4</v>
      </c>
      <c r="C20" s="21">
        <f t="shared" ref="C20:E20" si="6">C18/C19*100</f>
        <v>124.6510898541634</v>
      </c>
      <c r="D20" s="21">
        <f t="shared" si="6"/>
        <v>111.53905053598774</v>
      </c>
      <c r="E20" s="21">
        <f t="shared" si="6"/>
        <v>102.47402597402598</v>
      </c>
      <c r="F20" s="73"/>
      <c r="G20" s="21"/>
      <c r="H20" s="24"/>
      <c r="I20" s="24"/>
      <c r="J20" s="21"/>
      <c r="K20" s="21"/>
      <c r="L20" s="21"/>
      <c r="M20" s="21"/>
      <c r="N20" s="21"/>
      <c r="O20" s="22"/>
      <c r="P20" s="22">
        <f>P18/P19*100</f>
        <v>112.20944339302179</v>
      </c>
      <c r="Q20" s="434"/>
    </row>
    <row r="21" spans="1:17" ht="12.75" customHeight="1">
      <c r="A21" s="136"/>
      <c r="B21" s="137">
        <v>2014</v>
      </c>
      <c r="C21" s="27">
        <v>10887</v>
      </c>
      <c r="D21" s="27">
        <v>12268</v>
      </c>
      <c r="E21" s="27">
        <v>13985</v>
      </c>
      <c r="F21" s="27"/>
      <c r="G21" s="27"/>
      <c r="H21" s="27"/>
      <c r="I21" s="27"/>
      <c r="J21" s="27"/>
      <c r="K21" s="27"/>
      <c r="L21" s="27"/>
      <c r="M21" s="27"/>
      <c r="N21" s="77"/>
      <c r="O21" s="138"/>
      <c r="P21" s="55">
        <f>SUM(C21:N21)</f>
        <v>37140</v>
      </c>
      <c r="Q21" s="434"/>
    </row>
    <row r="22" spans="1:17" ht="12.75" customHeight="1">
      <c r="A22" s="136" t="s">
        <v>12</v>
      </c>
      <c r="B22" s="137">
        <v>2013</v>
      </c>
      <c r="C22" s="27">
        <v>9832</v>
      </c>
      <c r="D22" s="27">
        <v>10265</v>
      </c>
      <c r="E22" s="27">
        <v>11531</v>
      </c>
      <c r="F22" s="27">
        <v>11291</v>
      </c>
      <c r="G22" s="27">
        <v>11353</v>
      </c>
      <c r="H22" s="27">
        <v>11349</v>
      </c>
      <c r="I22" s="27">
        <v>11026</v>
      </c>
      <c r="J22" s="27">
        <v>9281</v>
      </c>
      <c r="K22" s="27">
        <v>10787</v>
      </c>
      <c r="L22" s="27">
        <v>10635</v>
      </c>
      <c r="M22" s="27">
        <v>10174</v>
      </c>
      <c r="N22" s="77">
        <v>12069</v>
      </c>
      <c r="O22" s="138">
        <f>SUM(C22:N22)</f>
        <v>129593</v>
      </c>
      <c r="P22" s="138">
        <f>SUM(C22:E22)</f>
        <v>31628</v>
      </c>
      <c r="Q22" s="434"/>
    </row>
    <row r="23" spans="1:17" ht="12.75" customHeight="1">
      <c r="A23" s="140"/>
      <c r="B23" s="141" t="s">
        <v>4</v>
      </c>
      <c r="C23" s="21">
        <f t="shared" ref="C23:E23" si="7">C21/C22*100</f>
        <v>110.73026851098453</v>
      </c>
      <c r="D23" s="21">
        <f t="shared" si="7"/>
        <v>119.51290793960058</v>
      </c>
      <c r="E23" s="21">
        <f t="shared" si="7"/>
        <v>121.28176220622669</v>
      </c>
      <c r="F23" s="73"/>
      <c r="G23" s="21"/>
      <c r="H23" s="24"/>
      <c r="I23" s="24"/>
      <c r="J23" s="21"/>
      <c r="K23" s="21"/>
      <c r="L23" s="21"/>
      <c r="M23" s="21"/>
      <c r="N23" s="21"/>
      <c r="O23" s="22"/>
      <c r="P23" s="22">
        <f>P21/P22*100</f>
        <v>117.42759580118883</v>
      </c>
      <c r="Q23" s="434"/>
    </row>
    <row r="24" spans="1:17" ht="12.75" customHeight="1">
      <c r="A24" s="136"/>
      <c r="B24" s="137">
        <v>2014</v>
      </c>
      <c r="C24" s="27">
        <v>1417</v>
      </c>
      <c r="D24" s="27">
        <v>1497</v>
      </c>
      <c r="E24" s="27">
        <v>1647</v>
      </c>
      <c r="F24" s="27"/>
      <c r="G24" s="27"/>
      <c r="H24" s="27"/>
      <c r="I24" s="27"/>
      <c r="J24" s="27"/>
      <c r="K24" s="27"/>
      <c r="L24" s="27"/>
      <c r="M24" s="27"/>
      <c r="N24" s="77"/>
      <c r="O24" s="55"/>
      <c r="P24" s="138">
        <f>SUM(C24:N24)</f>
        <v>4561</v>
      </c>
      <c r="Q24" s="434"/>
    </row>
    <row r="25" spans="1:17" ht="12.75" customHeight="1">
      <c r="A25" s="136" t="s">
        <v>171</v>
      </c>
      <c r="B25" s="137">
        <v>2013</v>
      </c>
      <c r="C25" s="27">
        <v>1125</v>
      </c>
      <c r="D25" s="27">
        <v>1182</v>
      </c>
      <c r="E25" s="27">
        <v>1418</v>
      </c>
      <c r="F25" s="27">
        <v>1388</v>
      </c>
      <c r="G25" s="27">
        <v>1400</v>
      </c>
      <c r="H25" s="27">
        <v>1310</v>
      </c>
      <c r="I25" s="27">
        <v>1385</v>
      </c>
      <c r="J25" s="27">
        <v>1342</v>
      </c>
      <c r="K25" s="27">
        <v>1585</v>
      </c>
      <c r="L25" s="27">
        <v>1588</v>
      </c>
      <c r="M25" s="27">
        <v>1709</v>
      </c>
      <c r="N25" s="77">
        <v>1774</v>
      </c>
      <c r="O25" s="138">
        <f>SUM(C25:N25)</f>
        <v>17206</v>
      </c>
      <c r="P25" s="138">
        <f>SUM(C25:E25)</f>
        <v>3725</v>
      </c>
      <c r="Q25" s="434"/>
    </row>
    <row r="26" spans="1:17" ht="12.75" customHeight="1">
      <c r="A26" s="136" t="s">
        <v>112</v>
      </c>
      <c r="B26" s="141" t="s">
        <v>4</v>
      </c>
      <c r="C26" s="21">
        <f t="shared" ref="C26:E26" si="8">C24/C25*100</f>
        <v>125.95555555555555</v>
      </c>
      <c r="D26" s="21">
        <f t="shared" si="8"/>
        <v>126.6497461928934</v>
      </c>
      <c r="E26" s="21">
        <f t="shared" si="8"/>
        <v>116.14950634696757</v>
      </c>
      <c r="F26" s="73"/>
      <c r="G26" s="21"/>
      <c r="H26" s="24"/>
      <c r="I26" s="24"/>
      <c r="J26" s="21"/>
      <c r="K26" s="21"/>
      <c r="L26" s="21"/>
      <c r="M26" s="21"/>
      <c r="N26" s="21"/>
      <c r="O26" s="22"/>
      <c r="P26" s="22">
        <f>P24/P25*100</f>
        <v>122.44295302013424</v>
      </c>
      <c r="Q26" s="434"/>
    </row>
    <row r="27" spans="1:17" ht="12.75" customHeight="1">
      <c r="A27" s="145"/>
      <c r="B27" s="137">
        <v>2014</v>
      </c>
      <c r="C27" s="27">
        <v>13093</v>
      </c>
      <c r="D27" s="27">
        <v>12257</v>
      </c>
      <c r="E27" s="27">
        <v>12331</v>
      </c>
      <c r="F27" s="27"/>
      <c r="G27" s="27"/>
      <c r="H27" s="27"/>
      <c r="I27" s="27"/>
      <c r="J27" s="27"/>
      <c r="K27" s="27"/>
      <c r="L27" s="27"/>
      <c r="M27" s="27"/>
      <c r="N27" s="77"/>
      <c r="O27" s="55"/>
      <c r="P27" s="138">
        <f>SUM(C27:N27)</f>
        <v>37681</v>
      </c>
      <c r="Q27" s="434"/>
    </row>
    <row r="28" spans="1:17" ht="12.75" customHeight="1">
      <c r="A28" s="146" t="s">
        <v>115</v>
      </c>
      <c r="B28" s="137">
        <v>2013</v>
      </c>
      <c r="C28" s="27">
        <v>12764</v>
      </c>
      <c r="D28" s="27">
        <v>13424</v>
      </c>
      <c r="E28" s="27">
        <v>13282</v>
      </c>
      <c r="F28" s="27">
        <v>15021</v>
      </c>
      <c r="G28" s="27">
        <v>14463</v>
      </c>
      <c r="H28" s="27">
        <v>14500</v>
      </c>
      <c r="I28" s="27">
        <v>14514</v>
      </c>
      <c r="J28" s="27">
        <v>13622</v>
      </c>
      <c r="K28" s="27">
        <v>14162</v>
      </c>
      <c r="L28" s="27">
        <v>17195</v>
      </c>
      <c r="M28" s="27">
        <v>16541</v>
      </c>
      <c r="N28" s="77">
        <v>13539</v>
      </c>
      <c r="O28" s="138">
        <f>SUM(C28:N28)</f>
        <v>173027</v>
      </c>
      <c r="P28" s="138">
        <f>SUM(C28:E28)</f>
        <v>39470</v>
      </c>
      <c r="Q28" s="434"/>
    </row>
    <row r="29" spans="1:17" ht="12.75" customHeight="1">
      <c r="A29" s="147" t="s">
        <v>114</v>
      </c>
      <c r="B29" s="141" t="s">
        <v>4</v>
      </c>
      <c r="C29" s="21">
        <f t="shared" ref="C29:E29" si="9">C27/C28*100</f>
        <v>102.57756189282357</v>
      </c>
      <c r="D29" s="21">
        <f t="shared" si="9"/>
        <v>91.306615017878428</v>
      </c>
      <c r="E29" s="21">
        <f t="shared" si="9"/>
        <v>92.839933744917928</v>
      </c>
      <c r="F29" s="73"/>
      <c r="G29" s="21"/>
      <c r="H29" s="24"/>
      <c r="I29" s="24"/>
      <c r="J29" s="21"/>
      <c r="K29" s="21"/>
      <c r="L29" s="21"/>
      <c r="M29" s="21"/>
      <c r="N29" s="21"/>
      <c r="O29" s="22"/>
      <c r="P29" s="22">
        <f>P27/P28*100</f>
        <v>95.467443628071962</v>
      </c>
      <c r="Q29" s="434"/>
    </row>
    <row r="30" spans="1:17" ht="12.75" customHeight="1">
      <c r="A30" s="136"/>
      <c r="B30" s="137">
        <v>2014</v>
      </c>
      <c r="C30" s="27">
        <v>3558</v>
      </c>
      <c r="D30" s="27">
        <v>3324</v>
      </c>
      <c r="E30" s="27">
        <v>3641</v>
      </c>
      <c r="F30" s="27"/>
      <c r="G30" s="27"/>
      <c r="H30" s="27"/>
      <c r="I30" s="27"/>
      <c r="J30" s="27"/>
      <c r="K30" s="27"/>
      <c r="L30" s="27"/>
      <c r="M30" s="27"/>
      <c r="N30" s="77"/>
      <c r="O30" s="55"/>
      <c r="P30" s="138">
        <f>SUM(C30:N30)</f>
        <v>10523</v>
      </c>
      <c r="Q30" s="435"/>
    </row>
    <row r="31" spans="1:17" ht="12.75" customHeight="1">
      <c r="A31" s="136" t="s">
        <v>116</v>
      </c>
      <c r="B31" s="137">
        <v>2013</v>
      </c>
      <c r="C31" s="27">
        <v>2522</v>
      </c>
      <c r="D31" s="27">
        <v>2979</v>
      </c>
      <c r="E31" s="27">
        <v>3147</v>
      </c>
      <c r="F31" s="27">
        <v>3278</v>
      </c>
      <c r="G31" s="27">
        <v>3697</v>
      </c>
      <c r="H31" s="27">
        <v>3735</v>
      </c>
      <c r="I31" s="27">
        <v>3454</v>
      </c>
      <c r="J31" s="27">
        <v>4157</v>
      </c>
      <c r="K31" s="27">
        <v>3477</v>
      </c>
      <c r="L31" s="27">
        <v>3648</v>
      </c>
      <c r="M31" s="27">
        <v>3329</v>
      </c>
      <c r="N31" s="77">
        <v>3471</v>
      </c>
      <c r="O31" s="138">
        <f>SUM(C31:N31)</f>
        <v>40894</v>
      </c>
      <c r="P31" s="138">
        <f>SUM(C31:E31)</f>
        <v>8648</v>
      </c>
      <c r="Q31" s="435"/>
    </row>
    <row r="32" spans="1:17" ht="12.75" customHeight="1">
      <c r="A32" s="150"/>
      <c r="B32" s="141" t="s">
        <v>4</v>
      </c>
      <c r="C32" s="21">
        <f t="shared" ref="C32:E32" si="10">C30/C31*100</f>
        <v>141.07850911974623</v>
      </c>
      <c r="D32" s="21">
        <f t="shared" si="10"/>
        <v>111.58106747230615</v>
      </c>
      <c r="E32" s="21">
        <f t="shared" si="10"/>
        <v>115.69748967270417</v>
      </c>
      <c r="F32" s="73"/>
      <c r="G32" s="21"/>
      <c r="H32" s="24"/>
      <c r="I32" s="24"/>
      <c r="J32" s="21"/>
      <c r="K32" s="21"/>
      <c r="L32" s="21"/>
      <c r="M32" s="21"/>
      <c r="N32" s="21"/>
      <c r="O32" s="22"/>
      <c r="P32" s="22">
        <f>P30/P31*100</f>
        <v>121.68131359851988</v>
      </c>
      <c r="Q32" s="436"/>
    </row>
    <row r="33" spans="1:17" ht="12.75" customHeight="1">
      <c r="A33" s="151"/>
      <c r="B33" s="171">
        <v>2014</v>
      </c>
      <c r="C33" s="27">
        <v>170</v>
      </c>
      <c r="D33" s="27">
        <v>193</v>
      </c>
      <c r="E33" s="27">
        <v>176</v>
      </c>
      <c r="F33" s="27"/>
      <c r="G33" s="27"/>
      <c r="H33" s="27"/>
      <c r="I33" s="27"/>
      <c r="J33" s="27"/>
      <c r="K33" s="27"/>
      <c r="L33" s="27"/>
      <c r="M33" s="27"/>
      <c r="N33" s="77"/>
      <c r="O33" s="55"/>
      <c r="P33" s="138">
        <f>SUM(C33:N33)</f>
        <v>539</v>
      </c>
      <c r="Q33" s="435"/>
    </row>
    <row r="34" spans="1:17" ht="12.75" customHeight="1">
      <c r="A34" s="136" t="s">
        <v>13</v>
      </c>
      <c r="B34" s="137">
        <v>2013</v>
      </c>
      <c r="C34" s="27">
        <v>226</v>
      </c>
      <c r="D34" s="27">
        <v>180</v>
      </c>
      <c r="E34" s="27">
        <v>185</v>
      </c>
      <c r="F34" s="27">
        <v>223</v>
      </c>
      <c r="G34" s="27">
        <v>219</v>
      </c>
      <c r="H34" s="27">
        <v>235</v>
      </c>
      <c r="I34" s="27">
        <v>172</v>
      </c>
      <c r="J34" s="27">
        <v>147</v>
      </c>
      <c r="K34" s="27">
        <v>193</v>
      </c>
      <c r="L34" s="27">
        <v>204</v>
      </c>
      <c r="M34" s="27">
        <v>142</v>
      </c>
      <c r="N34" s="77">
        <v>263</v>
      </c>
      <c r="O34" s="138">
        <f>SUM(C34:N34)</f>
        <v>2389</v>
      </c>
      <c r="P34" s="138">
        <f>SUM(C34:E34)</f>
        <v>591</v>
      </c>
      <c r="Q34" s="435"/>
    </row>
    <row r="35" spans="1:17" ht="12.75" customHeight="1" thickBot="1">
      <c r="A35" s="153"/>
      <c r="B35" s="78" t="s">
        <v>4</v>
      </c>
      <c r="C35" s="65">
        <f>C33/C34*100</f>
        <v>75.221238938053091</v>
      </c>
      <c r="D35" s="79">
        <f t="shared" ref="D35:E35" si="11">D33/D34*100</f>
        <v>107.22222222222221</v>
      </c>
      <c r="E35" s="34">
        <f t="shared" si="11"/>
        <v>95.135135135135144</v>
      </c>
      <c r="F35" s="64"/>
      <c r="G35" s="34"/>
      <c r="H35" s="327"/>
      <c r="I35" s="34"/>
      <c r="J35" s="34"/>
      <c r="K35" s="34"/>
      <c r="L35" s="34"/>
      <c r="M35" s="34"/>
      <c r="N35" s="34"/>
      <c r="O35" s="31"/>
      <c r="P35" s="80">
        <f>P33/P34*100</f>
        <v>91.20135363790186</v>
      </c>
      <c r="Q35" s="90"/>
    </row>
    <row r="36" spans="1:17" ht="12.75" customHeight="1" thickTop="1">
      <c r="A36" s="154"/>
      <c r="B36" s="175">
        <v>2014</v>
      </c>
      <c r="C36" s="27">
        <v>254990</v>
      </c>
      <c r="D36" s="27">
        <v>248046</v>
      </c>
      <c r="E36" s="201">
        <v>267783</v>
      </c>
      <c r="F36" s="201"/>
      <c r="G36" s="27"/>
      <c r="H36" s="201"/>
      <c r="I36" s="27"/>
      <c r="J36" s="27"/>
      <c r="K36" s="27"/>
      <c r="L36" s="27"/>
      <c r="M36" s="27"/>
      <c r="N36" s="77"/>
      <c r="O36" s="55"/>
      <c r="P36" s="155">
        <f>SUM(C36:N36)</f>
        <v>770819</v>
      </c>
      <c r="Q36" s="435"/>
    </row>
    <row r="37" spans="1:17" ht="12.75" customHeight="1">
      <c r="A37" s="154" t="s">
        <v>71</v>
      </c>
      <c r="B37" s="137">
        <v>2013</v>
      </c>
      <c r="C37" s="27">
        <v>215583</v>
      </c>
      <c r="D37" s="27">
        <v>210439</v>
      </c>
      <c r="E37" s="71">
        <v>226001</v>
      </c>
      <c r="F37" s="71">
        <v>231796</v>
      </c>
      <c r="G37" s="27">
        <v>219805</v>
      </c>
      <c r="H37" s="71">
        <v>220339</v>
      </c>
      <c r="I37" s="27">
        <v>219119</v>
      </c>
      <c r="J37" s="27">
        <v>209664</v>
      </c>
      <c r="K37" s="27">
        <v>245065</v>
      </c>
      <c r="L37" s="27">
        <v>258179</v>
      </c>
      <c r="M37" s="27">
        <v>260383</v>
      </c>
      <c r="N37" s="77">
        <v>215110</v>
      </c>
      <c r="O37" s="138">
        <f>SUM(C37:N37)</f>
        <v>2731483</v>
      </c>
      <c r="P37" s="138">
        <f>SUM(C37:E37)</f>
        <v>652023</v>
      </c>
      <c r="Q37" s="435"/>
    </row>
    <row r="38" spans="1:17" ht="12.75" customHeight="1" thickBot="1">
      <c r="A38" s="156"/>
      <c r="B38" s="157" t="s">
        <v>4</v>
      </c>
      <c r="C38" s="54">
        <f t="shared" ref="C38:E38" si="12">C36/C37*100</f>
        <v>118.2792706289457</v>
      </c>
      <c r="D38" s="54">
        <f t="shared" si="12"/>
        <v>117.87073688812436</v>
      </c>
      <c r="E38" s="54">
        <f t="shared" si="12"/>
        <v>118.48752881624418</v>
      </c>
      <c r="F38" s="76"/>
      <c r="G38" s="54"/>
      <c r="H38" s="25"/>
      <c r="I38" s="25"/>
      <c r="J38" s="54"/>
      <c r="K38" s="54"/>
      <c r="L38" s="54"/>
      <c r="M38" s="54"/>
      <c r="N38" s="54"/>
      <c r="O38" s="26"/>
      <c r="P38" s="26">
        <f>P36/P37*100</f>
        <v>118.21960268272744</v>
      </c>
      <c r="Q38" s="90"/>
    </row>
    <row r="39" spans="1:17" ht="12.75" customHeight="1">
      <c r="A39" s="158" t="s">
        <v>70</v>
      </c>
      <c r="B39" s="159"/>
      <c r="C39" s="158"/>
      <c r="D39" s="90"/>
      <c r="E39" s="90"/>
      <c r="F39" s="160"/>
      <c r="G39" s="90"/>
      <c r="H39" s="90"/>
      <c r="I39" s="158"/>
      <c r="J39" s="161"/>
      <c r="K39" s="90"/>
      <c r="L39" s="90"/>
      <c r="M39" s="90"/>
      <c r="N39" s="90"/>
      <c r="O39" s="90"/>
      <c r="Q39" s="90"/>
    </row>
    <row r="40" spans="1:17" ht="12.75" customHeight="1">
      <c r="A40" s="158" t="s">
        <v>220</v>
      </c>
      <c r="L40" s="6" t="s">
        <v>119</v>
      </c>
      <c r="P40" s="162"/>
    </row>
    <row r="41" spans="1:17" ht="12.75" customHeight="1">
      <c r="A41" s="158"/>
      <c r="P41" s="162"/>
    </row>
    <row r="42" spans="1:17">
      <c r="C42" s="83"/>
      <c r="D42" s="83"/>
      <c r="E42" s="83"/>
      <c r="G42" s="83"/>
      <c r="H42" s="83"/>
      <c r="I42" s="83"/>
      <c r="J42" s="83"/>
      <c r="K42" s="83"/>
      <c r="L42" s="83"/>
      <c r="M42" s="83"/>
    </row>
    <row r="43" spans="1:17">
      <c r="A43" s="107"/>
      <c r="B43" s="90"/>
      <c r="C43" s="90"/>
      <c r="D43" s="90"/>
      <c r="E43" s="90"/>
      <c r="F43" s="164"/>
      <c r="G43" s="90"/>
      <c r="H43" s="90"/>
      <c r="I43" s="90"/>
      <c r="J43" s="90"/>
      <c r="K43" s="90"/>
      <c r="L43" s="90"/>
      <c r="M43" s="90"/>
    </row>
    <row r="44" spans="1:17">
      <c r="B44" s="90"/>
      <c r="C44" s="118"/>
      <c r="D44" s="118"/>
      <c r="E44" s="118"/>
      <c r="F44" s="164"/>
      <c r="G44" s="118"/>
      <c r="H44" s="118"/>
      <c r="I44" s="118"/>
      <c r="J44" s="118"/>
      <c r="K44" s="83"/>
      <c r="L44" s="83"/>
      <c r="M44" s="83"/>
    </row>
    <row r="45" spans="1:17">
      <c r="A45" s="107"/>
      <c r="B45" s="159"/>
      <c r="C45" s="88"/>
      <c r="D45" s="88"/>
      <c r="E45" s="88"/>
      <c r="F45" s="165"/>
      <c r="G45" s="88"/>
      <c r="H45" s="88"/>
      <c r="I45" s="88"/>
      <c r="J45" s="88"/>
      <c r="K45" s="88"/>
      <c r="L45" s="88"/>
      <c r="M45" s="88"/>
    </row>
    <row r="46" spans="1:17">
      <c r="A46" s="107"/>
      <c r="B46" s="159"/>
      <c r="C46" s="88"/>
      <c r="D46" s="88"/>
      <c r="E46" s="88"/>
      <c r="F46" s="165"/>
      <c r="G46" s="88"/>
      <c r="H46" s="88"/>
      <c r="I46" s="88"/>
      <c r="J46" s="88"/>
      <c r="K46" s="88"/>
      <c r="L46" s="88"/>
      <c r="M46" s="88"/>
    </row>
    <row r="50" spans="7:7">
      <c r="G50" s="90"/>
    </row>
    <row r="86" spans="2:13">
      <c r="B86" s="83"/>
      <c r="C86" s="83"/>
      <c r="D86" s="83"/>
      <c r="E86" s="83"/>
      <c r="G86" s="83"/>
      <c r="H86" s="83"/>
      <c r="I86" s="83"/>
      <c r="J86" s="83"/>
      <c r="K86" s="83"/>
      <c r="L86" s="83"/>
      <c r="M86" s="83"/>
    </row>
    <row r="87" spans="2:13">
      <c r="B87" s="88"/>
      <c r="C87" s="88"/>
      <c r="D87" s="88"/>
      <c r="E87" s="88"/>
      <c r="F87" s="165"/>
      <c r="G87" s="88"/>
      <c r="H87" s="88"/>
      <c r="I87" s="88"/>
      <c r="J87" s="88"/>
      <c r="K87" s="88"/>
      <c r="L87" s="88"/>
      <c r="M87" s="88"/>
    </row>
    <row r="88" spans="2:13">
      <c r="B88" s="88"/>
      <c r="C88" s="88"/>
      <c r="D88" s="88"/>
      <c r="E88" s="88"/>
      <c r="F88" s="165"/>
      <c r="G88" s="88"/>
      <c r="H88" s="88"/>
      <c r="I88" s="88"/>
      <c r="J88" s="88"/>
      <c r="K88" s="88"/>
      <c r="L88" s="88"/>
      <c r="M88" s="88"/>
    </row>
    <row r="113" spans="2:13">
      <c r="B113" s="83"/>
      <c r="C113" s="83"/>
      <c r="D113" s="83"/>
      <c r="E113" s="83"/>
      <c r="G113" s="83"/>
      <c r="H113" s="83"/>
      <c r="I113" s="83"/>
      <c r="J113" s="83"/>
      <c r="K113" s="83"/>
      <c r="L113" s="83"/>
      <c r="M113" s="83"/>
    </row>
  </sheetData>
  <mergeCells count="2">
    <mergeCell ref="A3:P3"/>
    <mergeCell ref="A2:P2"/>
  </mergeCells>
  <phoneticPr fontId="0" type="noConversion"/>
  <hyperlinks>
    <hyperlink ref="A1" location="obsah!A1" display="obsah"/>
  </hyperlinks>
  <pageMargins left="0.7" right="0.7" top="0.75" bottom="0.75" header="0.3" footer="0.3"/>
  <pageSetup paperSize="9" scale="97" orientation="landscape" r:id="rId1"/>
  <headerFooter alignWithMargins="0"/>
  <colBreaks count="1" manualBreakCount="1">
    <brk id="16" max="1048575" man="1"/>
  </colBreaks>
</worksheet>
</file>

<file path=xl/worksheets/sheet11.xml><?xml version="1.0" encoding="utf-8"?>
<worksheet xmlns="http://schemas.openxmlformats.org/spreadsheetml/2006/main" xmlns:r="http://schemas.openxmlformats.org/officeDocument/2006/relationships">
  <sheetPr codeName="List10"/>
  <dimension ref="A1:X54"/>
  <sheetViews>
    <sheetView showGridLines="0" zoomScaleNormal="100" workbookViewId="0">
      <selection activeCell="F38" sqref="F38:N38"/>
    </sheetView>
  </sheetViews>
  <sheetFormatPr defaultColWidth="8.85546875" defaultRowHeight="12.75"/>
  <cols>
    <col min="1" max="1" width="26.140625" style="6" customWidth="1"/>
    <col min="2" max="2" width="5.85546875" style="6" customWidth="1"/>
    <col min="3" max="14" width="7.28515625" style="6" customWidth="1"/>
    <col min="15" max="15" width="8.7109375" style="6" customWidth="1"/>
    <col min="16" max="16" width="8.85546875" style="6" customWidth="1"/>
    <col min="17" max="17" width="4.42578125" style="6" customWidth="1"/>
    <col min="18" max="16384" width="8.85546875" style="6"/>
  </cols>
  <sheetData>
    <row r="1" spans="1:24" ht="14.25">
      <c r="A1" s="427" t="s">
        <v>133</v>
      </c>
    </row>
    <row r="2" spans="1:24" ht="24" customHeight="1">
      <c r="A2" s="915" t="s">
        <v>293</v>
      </c>
      <c r="B2" s="915"/>
      <c r="C2" s="915"/>
      <c r="D2" s="915"/>
      <c r="E2" s="915"/>
      <c r="F2" s="915"/>
      <c r="G2" s="915"/>
      <c r="H2" s="915"/>
      <c r="I2" s="915"/>
      <c r="J2" s="915"/>
      <c r="K2" s="915"/>
      <c r="L2" s="915"/>
      <c r="M2" s="915"/>
      <c r="N2" s="915"/>
      <c r="O2" s="915"/>
      <c r="P2" s="915"/>
      <c r="Q2" s="83"/>
    </row>
    <row r="3" spans="1:24" ht="12" customHeight="1">
      <c r="A3" s="845" t="s">
        <v>397</v>
      </c>
      <c r="B3" s="845"/>
      <c r="C3" s="845"/>
      <c r="D3" s="845"/>
      <c r="E3" s="845"/>
      <c r="F3" s="845"/>
      <c r="G3" s="845"/>
      <c r="H3" s="845"/>
      <c r="I3" s="845"/>
      <c r="J3" s="845"/>
      <c r="K3" s="845"/>
      <c r="L3" s="845"/>
      <c r="M3" s="845"/>
      <c r="N3" s="845"/>
      <c r="O3" s="845"/>
      <c r="P3" s="845"/>
      <c r="Q3" s="83"/>
    </row>
    <row r="4" spans="1:24" ht="15" customHeight="1" thickBot="1">
      <c r="A4" s="128"/>
      <c r="B4" s="83"/>
      <c r="C4" s="83"/>
      <c r="D4" s="83"/>
      <c r="E4" s="166"/>
      <c r="F4" s="129"/>
      <c r="G4" s="129"/>
      <c r="H4" s="129"/>
      <c r="I4" s="129"/>
      <c r="J4" s="83"/>
      <c r="K4" s="83"/>
      <c r="L4" s="83"/>
      <c r="M4" s="83"/>
      <c r="N4" s="6" t="s">
        <v>165</v>
      </c>
      <c r="P4" s="162"/>
      <c r="Q4" s="162"/>
    </row>
    <row r="5" spans="1:24" ht="12.75" customHeight="1" thickBot="1">
      <c r="A5" s="132"/>
      <c r="B5" s="133" t="s">
        <v>51</v>
      </c>
      <c r="C5" s="134" t="s">
        <v>52</v>
      </c>
      <c r="D5" s="134" t="s">
        <v>53</v>
      </c>
      <c r="E5" s="134" t="s">
        <v>54</v>
      </c>
      <c r="F5" s="134" t="s">
        <v>55</v>
      </c>
      <c r="G5" s="134" t="s">
        <v>56</v>
      </c>
      <c r="H5" s="134" t="s">
        <v>57</v>
      </c>
      <c r="I5" s="134" t="s">
        <v>58</v>
      </c>
      <c r="J5" s="134" t="s">
        <v>59</v>
      </c>
      <c r="K5" s="134" t="s">
        <v>60</v>
      </c>
      <c r="L5" s="134" t="s">
        <v>61</v>
      </c>
      <c r="M5" s="134" t="s">
        <v>62</v>
      </c>
      <c r="N5" s="167" t="s">
        <v>63</v>
      </c>
      <c r="O5" s="135" t="s">
        <v>64</v>
      </c>
      <c r="P5" s="135" t="s">
        <v>402</v>
      </c>
      <c r="Q5" s="439"/>
    </row>
    <row r="6" spans="1:24" ht="12.75" customHeight="1">
      <c r="A6" s="136"/>
      <c r="B6" s="137">
        <v>2014</v>
      </c>
      <c r="C6" s="71">
        <v>246602</v>
      </c>
      <c r="D6" s="71">
        <v>250809</v>
      </c>
      <c r="E6" s="71">
        <v>257118</v>
      </c>
      <c r="F6" s="71"/>
      <c r="G6" s="71"/>
      <c r="H6" s="71"/>
      <c r="I6" s="71"/>
      <c r="J6" s="71"/>
      <c r="K6" s="71"/>
      <c r="L6" s="71"/>
      <c r="M6" s="71"/>
      <c r="N6" s="77"/>
      <c r="O6" s="138"/>
      <c r="P6" s="429">
        <f>SUM(C6:N6)</f>
        <v>754529</v>
      </c>
      <c r="Q6" s="431"/>
    </row>
    <row r="7" spans="1:24" ht="12.75" customHeight="1">
      <c r="A7" s="170" t="s">
        <v>72</v>
      </c>
      <c r="B7" s="137">
        <v>2013</v>
      </c>
      <c r="C7" s="71">
        <v>215901</v>
      </c>
      <c r="D7" s="71">
        <v>212105</v>
      </c>
      <c r="E7" s="71">
        <v>229441</v>
      </c>
      <c r="F7" s="71">
        <v>234278</v>
      </c>
      <c r="G7" s="71">
        <v>230365</v>
      </c>
      <c r="H7" s="71">
        <v>225709</v>
      </c>
      <c r="I7" s="71">
        <v>228980</v>
      </c>
      <c r="J7" s="71">
        <v>223868</v>
      </c>
      <c r="K7" s="71">
        <v>246108</v>
      </c>
      <c r="L7" s="71">
        <v>264810</v>
      </c>
      <c r="M7" s="71">
        <v>262860</v>
      </c>
      <c r="N7" s="77">
        <v>242385</v>
      </c>
      <c r="O7" s="138">
        <f>SUM(C7:N7)</f>
        <v>2816810</v>
      </c>
      <c r="P7" s="429">
        <f>SUM(C7:E7)</f>
        <v>657447</v>
      </c>
      <c r="Q7" s="431"/>
    </row>
    <row r="8" spans="1:24" ht="12.75" customHeight="1">
      <c r="A8" s="140"/>
      <c r="B8" s="141" t="s">
        <v>4</v>
      </c>
      <c r="C8" s="24">
        <f t="shared" ref="C8:E8" si="0">C6/C7*100</f>
        <v>114.21994339998425</v>
      </c>
      <c r="D8" s="24">
        <f t="shared" si="0"/>
        <v>118.24756606397774</v>
      </c>
      <c r="E8" s="24">
        <f t="shared" si="0"/>
        <v>112.06279610008674</v>
      </c>
      <c r="F8" s="24"/>
      <c r="G8" s="24"/>
      <c r="H8" s="24"/>
      <c r="I8" s="24"/>
      <c r="J8" s="24"/>
      <c r="K8" s="24"/>
      <c r="L8" s="24"/>
      <c r="M8" s="24"/>
      <c r="N8" s="24"/>
      <c r="O8" s="22"/>
      <c r="P8" s="430">
        <f>P6/P7*100</f>
        <v>114.76651349842648</v>
      </c>
      <c r="Q8" s="440"/>
    </row>
    <row r="9" spans="1:24" ht="12.75" customHeight="1">
      <c r="A9" s="136"/>
      <c r="B9" s="137">
        <v>2014</v>
      </c>
      <c r="C9" s="71">
        <v>177158</v>
      </c>
      <c r="D9" s="71">
        <v>183610</v>
      </c>
      <c r="E9" s="71">
        <v>191099</v>
      </c>
      <c r="F9" s="71"/>
      <c r="G9" s="71"/>
      <c r="H9" s="71"/>
      <c r="I9" s="71"/>
      <c r="J9" s="71"/>
      <c r="K9" s="71"/>
      <c r="L9" s="71"/>
      <c r="M9" s="71"/>
      <c r="N9" s="77"/>
      <c r="O9" s="138"/>
      <c r="P9" s="429">
        <f>SUM(C9:N9)</f>
        <v>551867</v>
      </c>
      <c r="Q9" s="431"/>
    </row>
    <row r="10" spans="1:24" ht="12.75" customHeight="1">
      <c r="A10" s="136" t="s">
        <v>66</v>
      </c>
      <c r="B10" s="137">
        <v>2013</v>
      </c>
      <c r="C10" s="71">
        <v>153962</v>
      </c>
      <c r="D10" s="71">
        <v>155443</v>
      </c>
      <c r="E10" s="71">
        <v>165385</v>
      </c>
      <c r="F10" s="71">
        <v>169901</v>
      </c>
      <c r="G10" s="71">
        <v>169011</v>
      </c>
      <c r="H10" s="71">
        <v>167692</v>
      </c>
      <c r="I10" s="71">
        <v>168923</v>
      </c>
      <c r="J10" s="71">
        <v>160482</v>
      </c>
      <c r="K10" s="71">
        <v>179816</v>
      </c>
      <c r="L10" s="71">
        <v>194357</v>
      </c>
      <c r="M10" s="71">
        <v>192267</v>
      </c>
      <c r="N10" s="77">
        <v>167118</v>
      </c>
      <c r="O10" s="138">
        <f>SUM(C10:N10)</f>
        <v>2044357</v>
      </c>
      <c r="P10" s="429">
        <f>SUM(C10:E10)</f>
        <v>474790</v>
      </c>
      <c r="Q10" s="431"/>
    </row>
    <row r="11" spans="1:24" ht="12.75" customHeight="1">
      <c r="A11" s="142" t="s">
        <v>67</v>
      </c>
      <c r="B11" s="141" t="s">
        <v>4</v>
      </c>
      <c r="C11" s="21">
        <f t="shared" ref="C11:E11" si="1">C9/C10*100</f>
        <v>115.06605526038894</v>
      </c>
      <c r="D11" s="21">
        <f t="shared" si="1"/>
        <v>118.12046859620568</v>
      </c>
      <c r="E11" s="21">
        <f t="shared" si="1"/>
        <v>115.54796384194455</v>
      </c>
      <c r="F11" s="21"/>
      <c r="G11" s="21"/>
      <c r="H11" s="21"/>
      <c r="I11" s="21"/>
      <c r="J11" s="21"/>
      <c r="K11" s="21"/>
      <c r="L11" s="21"/>
      <c r="M11" s="24"/>
      <c r="N11" s="24"/>
      <c r="O11" s="22"/>
      <c r="P11" s="430">
        <f>P9/P10*100</f>
        <v>116.23391394090019</v>
      </c>
      <c r="Q11" s="440"/>
    </row>
    <row r="12" spans="1:24" ht="12.75" customHeight="1">
      <c r="A12" s="143"/>
      <c r="B12" s="137">
        <v>2014</v>
      </c>
      <c r="C12" s="71">
        <v>157285</v>
      </c>
      <c r="D12" s="71">
        <v>164772</v>
      </c>
      <c r="E12" s="71">
        <v>173887</v>
      </c>
      <c r="F12" s="71"/>
      <c r="G12" s="71"/>
      <c r="H12" s="71"/>
      <c r="I12" s="71"/>
      <c r="J12" s="71"/>
      <c r="K12" s="71"/>
      <c r="L12" s="71"/>
      <c r="M12" s="71"/>
      <c r="N12" s="77"/>
      <c r="O12" s="138"/>
      <c r="P12" s="429">
        <f>SUM(C12:N12)</f>
        <v>495944</v>
      </c>
      <c r="Q12" s="431"/>
    </row>
    <row r="13" spans="1:24" ht="12.75" customHeight="1">
      <c r="A13" s="656" t="s">
        <v>242</v>
      </c>
      <c r="B13" s="137">
        <v>2013</v>
      </c>
      <c r="C13" s="71">
        <v>136492</v>
      </c>
      <c r="D13" s="71">
        <v>139758</v>
      </c>
      <c r="E13" s="71">
        <v>147933</v>
      </c>
      <c r="F13" s="71">
        <v>151768</v>
      </c>
      <c r="G13" s="71">
        <v>150081</v>
      </c>
      <c r="H13" s="71">
        <v>151165</v>
      </c>
      <c r="I13" s="71">
        <v>151960</v>
      </c>
      <c r="J13" s="71">
        <v>144457</v>
      </c>
      <c r="K13" s="71">
        <v>162333</v>
      </c>
      <c r="L13" s="71">
        <v>174851</v>
      </c>
      <c r="M13" s="71">
        <v>173669</v>
      </c>
      <c r="N13" s="77">
        <v>148169</v>
      </c>
      <c r="O13" s="138">
        <f>SUM(C13:N13)</f>
        <v>1832636</v>
      </c>
      <c r="P13" s="429">
        <f>SUM(C13:E13)</f>
        <v>424183</v>
      </c>
      <c r="Q13" s="431"/>
    </row>
    <row r="14" spans="1:24" ht="12.75" customHeight="1">
      <c r="A14" s="140"/>
      <c r="B14" s="141" t="s">
        <v>4</v>
      </c>
      <c r="C14" s="21">
        <f t="shared" ref="C14:E14" si="2">C12/C13*100</f>
        <v>115.23385985991852</v>
      </c>
      <c r="D14" s="21">
        <f t="shared" si="2"/>
        <v>117.89808096853132</v>
      </c>
      <c r="E14" s="21">
        <f t="shared" si="2"/>
        <v>117.54442889686547</v>
      </c>
      <c r="F14" s="21"/>
      <c r="G14" s="21"/>
      <c r="H14" s="21"/>
      <c r="I14" s="21"/>
      <c r="J14" s="21"/>
      <c r="K14" s="21"/>
      <c r="L14" s="21"/>
      <c r="M14" s="24"/>
      <c r="N14" s="24"/>
      <c r="O14" s="22"/>
      <c r="P14" s="430">
        <f>P12/P13*100</f>
        <v>116.91746251028448</v>
      </c>
      <c r="Q14" s="440"/>
    </row>
    <row r="15" spans="1:24" ht="12.75" customHeight="1">
      <c r="A15" s="143"/>
      <c r="B15" s="137">
        <v>2014</v>
      </c>
      <c r="C15" s="71">
        <v>4923</v>
      </c>
      <c r="D15" s="71">
        <v>4300</v>
      </c>
      <c r="E15" s="71">
        <v>3529</v>
      </c>
      <c r="F15" s="71"/>
      <c r="G15" s="71"/>
      <c r="H15" s="71"/>
      <c r="I15" s="71"/>
      <c r="J15" s="71"/>
      <c r="K15" s="71"/>
      <c r="L15" s="71"/>
      <c r="M15" s="71"/>
      <c r="N15" s="77"/>
      <c r="O15" s="138"/>
      <c r="P15" s="429">
        <f>SUM(C15:N15)</f>
        <v>12752</v>
      </c>
      <c r="Q15" s="431"/>
    </row>
    <row r="16" spans="1:24" ht="12.75" customHeight="1">
      <c r="A16" s="143" t="s">
        <v>10</v>
      </c>
      <c r="B16" s="137">
        <v>2013</v>
      </c>
      <c r="C16" s="71">
        <v>4678</v>
      </c>
      <c r="D16" s="71">
        <v>4717</v>
      </c>
      <c r="E16" s="71">
        <v>4911</v>
      </c>
      <c r="F16" s="71">
        <v>5224</v>
      </c>
      <c r="G16" s="71">
        <v>4973</v>
      </c>
      <c r="H16" s="71">
        <v>5038</v>
      </c>
      <c r="I16" s="71">
        <v>5017</v>
      </c>
      <c r="J16" s="71">
        <v>4564</v>
      </c>
      <c r="K16" s="71">
        <v>4390</v>
      </c>
      <c r="L16" s="71">
        <v>5527</v>
      </c>
      <c r="M16" s="71">
        <v>5183</v>
      </c>
      <c r="N16" s="77">
        <v>5025</v>
      </c>
      <c r="O16" s="138">
        <f>SUM(C16:N16)</f>
        <v>59247</v>
      </c>
      <c r="P16" s="429">
        <f>SUM(C16:E16)</f>
        <v>14306</v>
      </c>
      <c r="Q16" s="431"/>
      <c r="X16" s="90"/>
    </row>
    <row r="17" spans="1:18" ht="12.75" customHeight="1">
      <c r="A17" s="140"/>
      <c r="B17" s="141" t="s">
        <v>4</v>
      </c>
      <c r="C17" s="21">
        <f t="shared" ref="C17:E17" si="3">C15/C16*100</f>
        <v>105.23728088926892</v>
      </c>
      <c r="D17" s="21">
        <f t="shared" si="3"/>
        <v>91.159635361458555</v>
      </c>
      <c r="E17" s="21">
        <f t="shared" si="3"/>
        <v>71.859091834656894</v>
      </c>
      <c r="F17" s="21"/>
      <c r="G17" s="21"/>
      <c r="H17" s="21"/>
      <c r="I17" s="21"/>
      <c r="J17" s="21"/>
      <c r="K17" s="21"/>
      <c r="L17" s="21"/>
      <c r="M17" s="24"/>
      <c r="N17" s="24"/>
      <c r="O17" s="22"/>
      <c r="P17" s="430">
        <f>P15/P16*100</f>
        <v>89.13742485670349</v>
      </c>
      <c r="Q17" s="440"/>
    </row>
    <row r="18" spans="1:18" ht="12.75" customHeight="1">
      <c r="A18" s="143"/>
      <c r="B18" s="137">
        <v>2014</v>
      </c>
      <c r="C18" s="27">
        <f t="shared" ref="C18:N19" si="4">C9-C12-C15</f>
        <v>14950</v>
      </c>
      <c r="D18" s="27">
        <f t="shared" si="4"/>
        <v>14538</v>
      </c>
      <c r="E18" s="27">
        <f t="shared" si="4"/>
        <v>13683</v>
      </c>
      <c r="F18" s="27"/>
      <c r="G18" s="27"/>
      <c r="H18" s="27"/>
      <c r="I18" s="27"/>
      <c r="J18" s="27"/>
      <c r="K18" s="27"/>
      <c r="L18" s="27"/>
      <c r="M18" s="27"/>
      <c r="N18" s="27"/>
      <c r="O18" s="138"/>
      <c r="P18" s="429">
        <f>SUM(C18:N18)</f>
        <v>43171</v>
      </c>
      <c r="Q18" s="431"/>
    </row>
    <row r="19" spans="1:18" ht="12.75" customHeight="1">
      <c r="A19" s="143" t="s">
        <v>68</v>
      </c>
      <c r="B19" s="137">
        <v>2013</v>
      </c>
      <c r="C19" s="27">
        <f>C10-C13-C16</f>
        <v>12792</v>
      </c>
      <c r="D19" s="27">
        <f t="shared" si="4"/>
        <v>10968</v>
      </c>
      <c r="E19" s="27">
        <f t="shared" si="4"/>
        <v>12541</v>
      </c>
      <c r="F19" s="27">
        <f t="shared" si="4"/>
        <v>12909</v>
      </c>
      <c r="G19" s="27">
        <f t="shared" si="4"/>
        <v>13957</v>
      </c>
      <c r="H19" s="27">
        <f t="shared" si="4"/>
        <v>11489</v>
      </c>
      <c r="I19" s="27">
        <f t="shared" si="4"/>
        <v>11946</v>
      </c>
      <c r="J19" s="27">
        <f t="shared" si="4"/>
        <v>11461</v>
      </c>
      <c r="K19" s="27">
        <f t="shared" si="4"/>
        <v>13093</v>
      </c>
      <c r="L19" s="27">
        <f t="shared" si="4"/>
        <v>13979</v>
      </c>
      <c r="M19" s="27">
        <f t="shared" si="4"/>
        <v>13415</v>
      </c>
      <c r="N19" s="77">
        <f t="shared" si="4"/>
        <v>13924</v>
      </c>
      <c r="O19" s="55">
        <f>O10-O13-O16</f>
        <v>152474</v>
      </c>
      <c r="P19" s="429">
        <f>SUM(C19:E19)</f>
        <v>36301</v>
      </c>
      <c r="Q19" s="431"/>
      <c r="R19"/>
    </row>
    <row r="20" spans="1:18" ht="12.75" customHeight="1">
      <c r="A20" s="144" t="s">
        <v>69</v>
      </c>
      <c r="B20" s="141" t="s">
        <v>4</v>
      </c>
      <c r="C20" s="21">
        <f t="shared" ref="C20:E20" si="5">C18/C19*100</f>
        <v>116.869918699187</v>
      </c>
      <c r="D20" s="21">
        <f t="shared" si="5"/>
        <v>132.5492341356674</v>
      </c>
      <c r="E20" s="21">
        <f t="shared" si="5"/>
        <v>109.10613188740929</v>
      </c>
      <c r="F20" s="21"/>
      <c r="G20" s="21"/>
      <c r="H20" s="21"/>
      <c r="I20" s="21"/>
      <c r="J20" s="21"/>
      <c r="K20" s="21"/>
      <c r="L20" s="21"/>
      <c r="M20" s="24"/>
      <c r="N20" s="24"/>
      <c r="O20" s="22"/>
      <c r="P20" s="430">
        <f>P18/P19*100</f>
        <v>118.92509848213548</v>
      </c>
      <c r="Q20" s="440"/>
    </row>
    <row r="21" spans="1:18" ht="12.75" customHeight="1">
      <c r="A21" s="136"/>
      <c r="B21" s="137">
        <v>2014</v>
      </c>
      <c r="C21" s="71">
        <v>19646</v>
      </c>
      <c r="D21" s="71">
        <v>17115</v>
      </c>
      <c r="E21" s="71">
        <v>18619</v>
      </c>
      <c r="F21" s="71"/>
      <c r="G21" s="71"/>
      <c r="H21" s="71"/>
      <c r="I21" s="71"/>
      <c r="J21" s="71"/>
      <c r="K21" s="71"/>
      <c r="L21" s="71"/>
      <c r="M21" s="71"/>
      <c r="N21" s="77"/>
      <c r="O21" s="138"/>
      <c r="P21" s="429">
        <f>SUM(C21:N21)</f>
        <v>55380</v>
      </c>
      <c r="Q21" s="431"/>
    </row>
    <row r="22" spans="1:18" ht="12.75" customHeight="1">
      <c r="A22" s="136" t="s">
        <v>12</v>
      </c>
      <c r="B22" s="137">
        <v>2013</v>
      </c>
      <c r="C22" s="71">
        <v>17536</v>
      </c>
      <c r="D22" s="71">
        <v>14956</v>
      </c>
      <c r="E22" s="71">
        <v>17888</v>
      </c>
      <c r="F22" s="71">
        <v>16454</v>
      </c>
      <c r="G22" s="71">
        <v>18599</v>
      </c>
      <c r="H22" s="71">
        <v>16528</v>
      </c>
      <c r="I22" s="71">
        <v>16553</v>
      </c>
      <c r="J22" s="71">
        <v>17683</v>
      </c>
      <c r="K22" s="71">
        <v>17415</v>
      </c>
      <c r="L22" s="71">
        <v>19806</v>
      </c>
      <c r="M22" s="71">
        <v>18588</v>
      </c>
      <c r="N22" s="77">
        <v>17865</v>
      </c>
      <c r="O22" s="138">
        <f>SUM(C22:N22)</f>
        <v>209871</v>
      </c>
      <c r="P22" s="429">
        <f>SUM(C22:E22)</f>
        <v>50380</v>
      </c>
      <c r="Q22" s="431"/>
    </row>
    <row r="23" spans="1:18" ht="12.75" customHeight="1">
      <c r="A23" s="140"/>
      <c r="B23" s="141" t="s">
        <v>4</v>
      </c>
      <c r="C23" s="21">
        <f t="shared" ref="C23:E23" si="6">C21/C22*100</f>
        <v>112.03239051094891</v>
      </c>
      <c r="D23" s="21">
        <f t="shared" si="6"/>
        <v>114.43567798876705</v>
      </c>
      <c r="E23" s="21">
        <f t="shared" si="6"/>
        <v>104.08653846153845</v>
      </c>
      <c r="F23" s="21"/>
      <c r="G23" s="21"/>
      <c r="H23" s="21"/>
      <c r="I23" s="21"/>
      <c r="J23" s="21"/>
      <c r="K23" s="21"/>
      <c r="L23" s="21"/>
      <c r="M23" s="24"/>
      <c r="N23" s="24"/>
      <c r="O23" s="22"/>
      <c r="P23" s="430">
        <f>P21/P22*100</f>
        <v>109.92457324335054</v>
      </c>
      <c r="Q23" s="440"/>
    </row>
    <row r="24" spans="1:18" ht="12.75" customHeight="1">
      <c r="A24" s="136"/>
      <c r="B24" s="137">
        <v>2014</v>
      </c>
      <c r="C24" s="71">
        <v>1169</v>
      </c>
      <c r="D24" s="71">
        <v>1271</v>
      </c>
      <c r="E24" s="71">
        <v>1571</v>
      </c>
      <c r="F24" s="71"/>
      <c r="G24" s="71"/>
      <c r="H24" s="71"/>
      <c r="I24" s="71"/>
      <c r="J24" s="71"/>
      <c r="K24" s="71"/>
      <c r="L24" s="71"/>
      <c r="M24" s="71"/>
      <c r="N24" s="77"/>
      <c r="O24" s="55"/>
      <c r="P24" s="429">
        <f>SUM(C24:N24)</f>
        <v>4011</v>
      </c>
      <c r="Q24" s="431"/>
    </row>
    <row r="25" spans="1:18" ht="12.75" customHeight="1">
      <c r="A25" s="136" t="s">
        <v>171</v>
      </c>
      <c r="B25" s="137">
        <v>2013</v>
      </c>
      <c r="C25" s="71">
        <v>1095</v>
      </c>
      <c r="D25" s="71">
        <v>1157</v>
      </c>
      <c r="E25" s="71">
        <v>1431</v>
      </c>
      <c r="F25" s="71">
        <v>1285</v>
      </c>
      <c r="G25" s="71">
        <v>1423</v>
      </c>
      <c r="H25" s="71">
        <v>1258</v>
      </c>
      <c r="I25" s="71">
        <v>1332</v>
      </c>
      <c r="J25" s="71">
        <v>1257</v>
      </c>
      <c r="K25" s="71">
        <v>1451</v>
      </c>
      <c r="L25" s="71">
        <v>1345</v>
      </c>
      <c r="M25" s="71">
        <v>1392</v>
      </c>
      <c r="N25" s="77">
        <v>1188</v>
      </c>
      <c r="O25" s="138">
        <f>SUM(C25:N25)</f>
        <v>15614</v>
      </c>
      <c r="P25" s="429">
        <f>SUM(C25:E25)</f>
        <v>3683</v>
      </c>
      <c r="Q25" s="431"/>
    </row>
    <row r="26" spans="1:18" ht="12.75" customHeight="1">
      <c r="A26" s="136" t="s">
        <v>113</v>
      </c>
      <c r="B26" s="141" t="s">
        <v>4</v>
      </c>
      <c r="C26" s="21">
        <f t="shared" ref="C26:E26" si="7">C24/C25*100</f>
        <v>106.75799086757991</v>
      </c>
      <c r="D26" s="21">
        <f t="shared" si="7"/>
        <v>109.85306828003458</v>
      </c>
      <c r="E26" s="21">
        <f t="shared" si="7"/>
        <v>109.78336827393431</v>
      </c>
      <c r="F26" s="21"/>
      <c r="G26" s="21"/>
      <c r="H26" s="21"/>
      <c r="I26" s="21"/>
      <c r="J26" s="21"/>
      <c r="K26" s="21"/>
      <c r="L26" s="21"/>
      <c r="M26" s="24"/>
      <c r="N26" s="24"/>
      <c r="O26" s="22"/>
      <c r="P26" s="430">
        <f>P24/P25*100</f>
        <v>108.90578332880804</v>
      </c>
      <c r="Q26" s="440"/>
    </row>
    <row r="27" spans="1:18" ht="12.75" customHeight="1">
      <c r="A27" s="145"/>
      <c r="B27" s="137">
        <v>2014</v>
      </c>
      <c r="C27" s="71">
        <v>19713</v>
      </c>
      <c r="D27" s="71">
        <v>17721</v>
      </c>
      <c r="E27" s="71">
        <v>17077</v>
      </c>
      <c r="F27" s="71"/>
      <c r="G27" s="71"/>
      <c r="H27" s="71"/>
      <c r="I27" s="71"/>
      <c r="J27" s="71"/>
      <c r="K27" s="71"/>
      <c r="L27" s="71"/>
      <c r="M27" s="71"/>
      <c r="N27" s="77"/>
      <c r="O27" s="55"/>
      <c r="P27" s="429">
        <f>SUM(C27:N27)</f>
        <v>54511</v>
      </c>
      <c r="Q27" s="431"/>
    </row>
    <row r="28" spans="1:18" ht="12.75" customHeight="1">
      <c r="A28" s="146" t="s">
        <v>115</v>
      </c>
      <c r="B28" s="137">
        <v>2013</v>
      </c>
      <c r="C28" s="71">
        <v>19044</v>
      </c>
      <c r="D28" s="71">
        <v>14238</v>
      </c>
      <c r="E28" s="71">
        <v>18348</v>
      </c>
      <c r="F28" s="71">
        <v>21897</v>
      </c>
      <c r="G28" s="71">
        <v>16199</v>
      </c>
      <c r="H28" s="71">
        <v>16933</v>
      </c>
      <c r="I28" s="71">
        <v>16780</v>
      </c>
      <c r="J28" s="71">
        <v>20350</v>
      </c>
      <c r="K28" s="71">
        <v>20651</v>
      </c>
      <c r="L28" s="71">
        <v>18300</v>
      </c>
      <c r="M28" s="71">
        <v>18414</v>
      </c>
      <c r="N28" s="77">
        <v>20164</v>
      </c>
      <c r="O28" s="138">
        <f>SUM(C28:N28)</f>
        <v>221318</v>
      </c>
      <c r="P28" s="429">
        <f>SUM(C28:E28)</f>
        <v>51630</v>
      </c>
      <c r="Q28" s="431"/>
    </row>
    <row r="29" spans="1:18" ht="12.75" customHeight="1">
      <c r="A29" s="147" t="s">
        <v>114</v>
      </c>
      <c r="B29" s="141" t="s">
        <v>4</v>
      </c>
      <c r="C29" s="21">
        <f t="shared" ref="C29:E29" si="8">C27/C28*100</f>
        <v>103.51291745431632</v>
      </c>
      <c r="D29" s="21">
        <f t="shared" si="8"/>
        <v>124.46270543615677</v>
      </c>
      <c r="E29" s="21">
        <f t="shared" si="8"/>
        <v>93.072814475692184</v>
      </c>
      <c r="F29" s="21"/>
      <c r="G29" s="21"/>
      <c r="H29" s="21"/>
      <c r="I29" s="21"/>
      <c r="J29" s="21"/>
      <c r="K29" s="21"/>
      <c r="L29" s="21"/>
      <c r="M29" s="24"/>
      <c r="N29" s="24"/>
      <c r="O29" s="22"/>
      <c r="P29" s="430">
        <f>P27/P28*100</f>
        <v>105.58008909548712</v>
      </c>
      <c r="Q29" s="440"/>
    </row>
    <row r="30" spans="1:18" ht="12.75" customHeight="1">
      <c r="A30" s="136"/>
      <c r="B30" s="137">
        <v>2014</v>
      </c>
      <c r="C30" s="71">
        <v>27678</v>
      </c>
      <c r="D30" s="71">
        <v>29672</v>
      </c>
      <c r="E30" s="71">
        <v>27442</v>
      </c>
      <c r="F30" s="71"/>
      <c r="G30" s="71"/>
      <c r="H30" s="71"/>
      <c r="I30" s="71"/>
      <c r="J30" s="71"/>
      <c r="K30" s="71"/>
      <c r="L30" s="71"/>
      <c r="M30" s="71"/>
      <c r="N30" s="77"/>
      <c r="O30" s="55"/>
      <c r="P30" s="429">
        <f>SUM(C30:N30)</f>
        <v>84792</v>
      </c>
      <c r="Q30" s="431"/>
    </row>
    <row r="31" spans="1:18" ht="12.75" customHeight="1">
      <c r="A31" s="136" t="s">
        <v>116</v>
      </c>
      <c r="B31" s="137">
        <v>2013</v>
      </c>
      <c r="C31" s="71">
        <v>22964</v>
      </c>
      <c r="D31" s="71">
        <v>25002</v>
      </c>
      <c r="E31" s="71">
        <v>25064</v>
      </c>
      <c r="F31" s="71">
        <v>23703</v>
      </c>
      <c r="G31" s="71">
        <v>23914</v>
      </c>
      <c r="H31" s="71">
        <v>22281</v>
      </c>
      <c r="I31" s="71">
        <v>24339</v>
      </c>
      <c r="J31" s="71">
        <v>22986</v>
      </c>
      <c r="K31" s="71">
        <v>25552</v>
      </c>
      <c r="L31" s="71">
        <v>29713</v>
      </c>
      <c r="M31" s="71">
        <v>30964</v>
      </c>
      <c r="N31" s="77">
        <v>34808</v>
      </c>
      <c r="O31" s="138">
        <f>SUM(C31:N31)</f>
        <v>311290</v>
      </c>
      <c r="P31" s="429">
        <f>SUM(C31:E31)</f>
        <v>73030</v>
      </c>
      <c r="Q31" s="431"/>
    </row>
    <row r="32" spans="1:18" ht="12.75" customHeight="1">
      <c r="A32" s="142"/>
      <c r="B32" s="141" t="s">
        <v>4</v>
      </c>
      <c r="C32" s="21">
        <f t="shared" ref="C32:E32" si="9">C30/C31*100</f>
        <v>120.52778261626895</v>
      </c>
      <c r="D32" s="21">
        <f t="shared" si="9"/>
        <v>118.67850571954244</v>
      </c>
      <c r="E32" s="21">
        <f t="shared" si="9"/>
        <v>109.48771145866583</v>
      </c>
      <c r="F32" s="21"/>
      <c r="G32" s="21"/>
      <c r="H32" s="21"/>
      <c r="I32" s="21"/>
      <c r="J32" s="21"/>
      <c r="K32" s="21"/>
      <c r="L32" s="21"/>
      <c r="M32" s="24"/>
      <c r="N32" s="24"/>
      <c r="O32" s="22"/>
      <c r="P32" s="430">
        <f>P30/P31*100</f>
        <v>116.10570998219909</v>
      </c>
      <c r="Q32" s="440"/>
    </row>
    <row r="33" spans="1:17" ht="12.75" customHeight="1">
      <c r="A33" s="136"/>
      <c r="B33" s="171">
        <v>2014</v>
      </c>
      <c r="C33" s="71">
        <v>1238</v>
      </c>
      <c r="D33" s="71">
        <v>1421</v>
      </c>
      <c r="E33" s="71">
        <v>1310</v>
      </c>
      <c r="F33" s="71"/>
      <c r="G33" s="71"/>
      <c r="H33" s="71"/>
      <c r="I33" s="71"/>
      <c r="J33" s="71"/>
      <c r="K33" s="71"/>
      <c r="L33" s="71"/>
      <c r="M33" s="71"/>
      <c r="N33" s="77"/>
      <c r="O33" s="55"/>
      <c r="P33" s="429">
        <f>SUM(C33:N33)</f>
        <v>3969</v>
      </c>
      <c r="Q33" s="431"/>
    </row>
    <row r="34" spans="1:17" ht="12.75" customHeight="1">
      <c r="A34" s="136" t="s">
        <v>13</v>
      </c>
      <c r="B34" s="172">
        <v>2013</v>
      </c>
      <c r="C34" s="71">
        <v>1301</v>
      </c>
      <c r="D34" s="71">
        <v>1308</v>
      </c>
      <c r="E34" s="71">
        <v>1324</v>
      </c>
      <c r="F34" s="71">
        <v>1038</v>
      </c>
      <c r="G34" s="71">
        <v>1219</v>
      </c>
      <c r="H34" s="71">
        <v>1017</v>
      </c>
      <c r="I34" s="71">
        <v>1051</v>
      </c>
      <c r="J34" s="71">
        <v>1110</v>
      </c>
      <c r="K34" s="71">
        <v>1223</v>
      </c>
      <c r="L34" s="71">
        <v>1289</v>
      </c>
      <c r="M34" s="71">
        <v>1235</v>
      </c>
      <c r="N34" s="77">
        <v>1242</v>
      </c>
      <c r="O34" s="138">
        <f>SUM(C34:N34)</f>
        <v>14357</v>
      </c>
      <c r="P34" s="429">
        <f>SUM(C34:E34)</f>
        <v>3933</v>
      </c>
      <c r="Q34" s="431"/>
    </row>
    <row r="35" spans="1:17" ht="12.75" customHeight="1" thickBot="1">
      <c r="A35" s="153"/>
      <c r="B35" s="173" t="s">
        <v>4</v>
      </c>
      <c r="C35" s="63">
        <f t="shared" ref="C35:E35" si="10">C33/C34*100</f>
        <v>95.157571099154495</v>
      </c>
      <c r="D35" s="63">
        <f t="shared" si="10"/>
        <v>108.63914373088686</v>
      </c>
      <c r="E35" s="63">
        <f t="shared" si="10"/>
        <v>98.942598187311177</v>
      </c>
      <c r="F35" s="63"/>
      <c r="G35" s="63"/>
      <c r="H35" s="63"/>
      <c r="I35" s="63"/>
      <c r="J35" s="63"/>
      <c r="K35" s="63"/>
      <c r="L35" s="63"/>
      <c r="M35" s="34"/>
      <c r="N35" s="34"/>
      <c r="O35" s="31"/>
      <c r="P35" s="438">
        <f>P33/P34*100</f>
        <v>100.91533180778032</v>
      </c>
      <c r="Q35" s="440"/>
    </row>
    <row r="36" spans="1:17" ht="12.75" customHeight="1" thickTop="1">
      <c r="A36" s="174"/>
      <c r="B36" s="175">
        <v>2014</v>
      </c>
      <c r="C36" s="71">
        <v>179033</v>
      </c>
      <c r="D36" s="71">
        <v>184839</v>
      </c>
      <c r="E36" s="201">
        <v>192075</v>
      </c>
      <c r="F36" s="201"/>
      <c r="G36" s="71"/>
      <c r="H36" s="201"/>
      <c r="I36" s="71"/>
      <c r="J36" s="71"/>
      <c r="K36" s="71"/>
      <c r="L36" s="71"/>
      <c r="M36" s="71"/>
      <c r="N36" s="77"/>
      <c r="O36" s="56"/>
      <c r="P36" s="437">
        <f>SUM(C36:N36)</f>
        <v>555947</v>
      </c>
      <c r="Q36" s="440"/>
    </row>
    <row r="37" spans="1:17" ht="12.75" customHeight="1">
      <c r="A37" s="176" t="s">
        <v>73</v>
      </c>
      <c r="B37" s="172">
        <v>2013</v>
      </c>
      <c r="C37" s="71">
        <v>155587</v>
      </c>
      <c r="D37" s="71">
        <v>156883</v>
      </c>
      <c r="E37" s="71">
        <v>167680</v>
      </c>
      <c r="F37" s="71">
        <v>170782</v>
      </c>
      <c r="G37" s="71">
        <v>170839</v>
      </c>
      <c r="H37" s="71">
        <v>169054</v>
      </c>
      <c r="I37" s="71">
        <v>169923</v>
      </c>
      <c r="J37" s="71">
        <v>162633</v>
      </c>
      <c r="K37" s="71">
        <v>180695</v>
      </c>
      <c r="L37" s="71">
        <v>196149</v>
      </c>
      <c r="M37" s="71">
        <v>193289</v>
      </c>
      <c r="N37" s="77">
        <v>168210</v>
      </c>
      <c r="O37" s="138">
        <f>SUM(C37:N37)</f>
        <v>2061724</v>
      </c>
      <c r="P37" s="429">
        <f>SUM(C37:E37)</f>
        <v>480150</v>
      </c>
      <c r="Q37" s="440"/>
    </row>
    <row r="38" spans="1:17" ht="12.75" customHeight="1" thickBot="1">
      <c r="A38" s="177"/>
      <c r="B38" s="157" t="s">
        <v>4</v>
      </c>
      <c r="C38" s="23">
        <f t="shared" ref="C38:E38" si="11">C36/C37*100</f>
        <v>115.06938240341418</v>
      </c>
      <c r="D38" s="23">
        <f t="shared" si="11"/>
        <v>117.81964903781798</v>
      </c>
      <c r="E38" s="23">
        <f t="shared" si="11"/>
        <v>114.54854484732823</v>
      </c>
      <c r="F38" s="23"/>
      <c r="G38" s="23"/>
      <c r="H38" s="23"/>
      <c r="I38" s="23"/>
      <c r="J38" s="23"/>
      <c r="K38" s="23"/>
      <c r="L38" s="23"/>
      <c r="M38" s="25"/>
      <c r="N38" s="25"/>
      <c r="O38" s="26"/>
      <c r="P38" s="432">
        <f>P36/P37*100</f>
        <v>115.78610850775799</v>
      </c>
      <c r="Q38" s="440"/>
    </row>
    <row r="39" spans="1:17" ht="12.75" customHeight="1">
      <c r="A39" s="158" t="s">
        <v>70</v>
      </c>
      <c r="B39" s="159"/>
      <c r="C39" s="158"/>
      <c r="D39" s="90"/>
      <c r="E39" s="90"/>
      <c r="F39" s="178"/>
      <c r="G39" s="90"/>
      <c r="H39" s="90"/>
      <c r="I39" s="158"/>
      <c r="J39" s="161"/>
      <c r="K39" s="90"/>
      <c r="L39" s="90"/>
      <c r="M39" s="90"/>
      <c r="N39" s="90"/>
      <c r="O39" s="90"/>
      <c r="P39" s="442"/>
      <c r="Q39" s="90"/>
    </row>
    <row r="40" spans="1:17" ht="12.75" customHeight="1">
      <c r="A40" s="158" t="s">
        <v>221</v>
      </c>
      <c r="L40" s="6" t="s">
        <v>119</v>
      </c>
      <c r="P40" s="162"/>
      <c r="Q40" s="162"/>
    </row>
    <row r="41" spans="1:17" ht="12.75" customHeight="1">
      <c r="A41" s="158"/>
      <c r="P41" s="162"/>
      <c r="Q41" s="162"/>
    </row>
    <row r="43" spans="1:17">
      <c r="H43" s="90"/>
      <c r="I43" s="90"/>
      <c r="J43" s="90"/>
    </row>
    <row r="50" spans="1:13">
      <c r="G50" s="90"/>
    </row>
    <row r="51" spans="1:13">
      <c r="C51" s="83"/>
      <c r="D51" s="83"/>
      <c r="E51" s="83"/>
      <c r="F51" s="83"/>
      <c r="G51" s="83"/>
      <c r="H51" s="83"/>
      <c r="I51" s="83"/>
      <c r="J51" s="83"/>
      <c r="K51" s="83"/>
      <c r="L51" s="83"/>
      <c r="M51" s="83"/>
    </row>
    <row r="52" spans="1:13">
      <c r="A52" s="107"/>
      <c r="B52" s="159"/>
      <c r="C52" s="88"/>
      <c r="D52" s="88"/>
      <c r="E52" s="88"/>
      <c r="F52" s="88"/>
      <c r="G52" s="88"/>
      <c r="H52" s="88"/>
      <c r="I52" s="88"/>
      <c r="J52" s="88"/>
      <c r="K52" s="88"/>
      <c r="L52" s="88"/>
      <c r="M52" s="88"/>
    </row>
    <row r="53" spans="1:13">
      <c r="A53" s="107"/>
      <c r="B53" s="159"/>
      <c r="C53" s="88"/>
      <c r="D53" s="88"/>
      <c r="E53" s="88"/>
      <c r="F53" s="88"/>
      <c r="G53" s="88"/>
      <c r="H53" s="88"/>
      <c r="I53" s="88"/>
      <c r="J53" s="88"/>
      <c r="K53" s="88"/>
      <c r="L53" s="88"/>
      <c r="M53" s="88"/>
    </row>
    <row r="54" spans="1:13">
      <c r="A54" s="107"/>
      <c r="B54" s="90"/>
      <c r="C54" s="90"/>
      <c r="D54" s="90"/>
      <c r="E54" s="90"/>
      <c r="F54" s="90"/>
      <c r="G54" s="90"/>
      <c r="H54" s="90"/>
      <c r="I54" s="90"/>
      <c r="J54" s="90"/>
      <c r="K54" s="90"/>
      <c r="L54" s="90"/>
      <c r="M54" s="90"/>
    </row>
  </sheetData>
  <mergeCells count="2">
    <mergeCell ref="A3:P3"/>
    <mergeCell ref="A2:P2"/>
  </mergeCells>
  <phoneticPr fontId="0" type="noConversion"/>
  <hyperlinks>
    <hyperlink ref="A1" location="obsah!A1" display="obsah"/>
  </hyperlinks>
  <pageMargins left="0.59055118110236227" right="0" top="0.59055118110236227" bottom="0.55118110236220474" header="0" footer="0"/>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List11"/>
  <dimension ref="A1:X92"/>
  <sheetViews>
    <sheetView showGridLines="0" topLeftCell="A4" zoomScaleNormal="100" workbookViewId="0">
      <selection activeCell="R33" sqref="R33"/>
    </sheetView>
  </sheetViews>
  <sheetFormatPr defaultColWidth="8.85546875" defaultRowHeight="12.75"/>
  <cols>
    <col min="1" max="1" width="26.140625" style="6" customWidth="1"/>
    <col min="2" max="2" width="5.85546875" style="182" customWidth="1"/>
    <col min="3" max="14" width="7.28515625" style="182" customWidth="1"/>
    <col min="15" max="16" width="8.7109375" style="182" customWidth="1"/>
    <col min="17" max="17" width="8.140625" style="182" customWidth="1"/>
    <col min="18" max="16384" width="8.85546875" style="6"/>
  </cols>
  <sheetData>
    <row r="1" spans="1:24" ht="14.25">
      <c r="A1" s="427" t="s">
        <v>133</v>
      </c>
    </row>
    <row r="2" spans="1:24" ht="24" customHeight="1">
      <c r="A2" s="915" t="s">
        <v>292</v>
      </c>
      <c r="B2" s="915"/>
      <c r="C2" s="915"/>
      <c r="D2" s="915"/>
      <c r="E2" s="915"/>
      <c r="F2" s="915"/>
      <c r="G2" s="915"/>
      <c r="H2" s="915"/>
      <c r="I2" s="915"/>
      <c r="J2" s="915"/>
      <c r="K2" s="915"/>
      <c r="L2" s="915"/>
      <c r="M2" s="915"/>
      <c r="N2" s="915"/>
      <c r="O2" s="915"/>
      <c r="P2" s="915"/>
      <c r="Q2" s="180"/>
    </row>
    <row r="3" spans="1:24" ht="15" customHeight="1">
      <c r="A3" s="845" t="s">
        <v>397</v>
      </c>
      <c r="B3" s="845"/>
      <c r="C3" s="845"/>
      <c r="D3" s="845"/>
      <c r="E3" s="845"/>
      <c r="F3" s="845"/>
      <c r="G3" s="845"/>
      <c r="H3" s="845"/>
      <c r="I3" s="845"/>
      <c r="J3" s="845"/>
      <c r="K3" s="845"/>
      <c r="L3" s="845"/>
      <c r="M3" s="845"/>
      <c r="N3" s="845"/>
      <c r="O3" s="845"/>
      <c r="P3" s="845"/>
      <c r="Q3" s="180"/>
    </row>
    <row r="4" spans="1:24" ht="14.25" customHeight="1" thickBot="1">
      <c r="A4" s="128"/>
      <c r="B4" s="180"/>
      <c r="C4" s="180"/>
      <c r="D4" s="180"/>
      <c r="E4" s="181"/>
      <c r="F4" s="181"/>
      <c r="G4" s="181"/>
      <c r="H4" s="181"/>
      <c r="I4" s="181"/>
      <c r="J4" s="180"/>
      <c r="K4" s="180"/>
      <c r="L4" s="180"/>
      <c r="M4" s="180"/>
      <c r="N4" s="182" t="s">
        <v>166</v>
      </c>
      <c r="P4" s="183"/>
      <c r="Q4" s="184"/>
    </row>
    <row r="5" spans="1:24" ht="12.75" customHeight="1" thickBot="1">
      <c r="A5" s="132"/>
      <c r="B5" s="133" t="s">
        <v>51</v>
      </c>
      <c r="C5" s="134" t="s">
        <v>52</v>
      </c>
      <c r="D5" s="134" t="s">
        <v>53</v>
      </c>
      <c r="E5" s="134" t="s">
        <v>54</v>
      </c>
      <c r="F5" s="134" t="s">
        <v>55</v>
      </c>
      <c r="G5" s="134" t="s">
        <v>56</v>
      </c>
      <c r="H5" s="134" t="s">
        <v>57</v>
      </c>
      <c r="I5" s="134" t="s">
        <v>58</v>
      </c>
      <c r="J5" s="134" t="s">
        <v>59</v>
      </c>
      <c r="K5" s="134" t="s">
        <v>60</v>
      </c>
      <c r="L5" s="134" t="s">
        <v>61</v>
      </c>
      <c r="M5" s="185" t="s">
        <v>62</v>
      </c>
      <c r="N5" s="186" t="s">
        <v>63</v>
      </c>
      <c r="O5" s="135" t="s">
        <v>64</v>
      </c>
      <c r="P5" s="135" t="s">
        <v>402</v>
      </c>
      <c r="Q5" s="168"/>
    </row>
    <row r="6" spans="1:24" ht="12.75" customHeight="1">
      <c r="A6" s="136"/>
      <c r="B6" s="137">
        <v>2014</v>
      </c>
      <c r="C6" s="27">
        <v>14373</v>
      </c>
      <c r="D6" s="27">
        <v>14118</v>
      </c>
      <c r="E6" s="71">
        <v>15452</v>
      </c>
      <c r="F6" s="27"/>
      <c r="G6" s="27"/>
      <c r="H6" s="27"/>
      <c r="I6" s="27"/>
      <c r="J6" s="27"/>
      <c r="K6" s="27"/>
      <c r="L6" s="27"/>
      <c r="M6" s="71"/>
      <c r="N6" s="187"/>
      <c r="O6" s="138"/>
      <c r="P6" s="138">
        <f>SUM(C6:N6)</f>
        <v>43943</v>
      </c>
      <c r="Q6" s="70"/>
    </row>
    <row r="7" spans="1:24" ht="12.75" customHeight="1">
      <c r="A7" s="139" t="s">
        <v>65</v>
      </c>
      <c r="B7" s="137">
        <v>2013</v>
      </c>
      <c r="C7" s="27">
        <v>12853</v>
      </c>
      <c r="D7" s="27">
        <v>12782</v>
      </c>
      <c r="E7" s="71">
        <v>13212</v>
      </c>
      <c r="F7" s="27">
        <v>13552</v>
      </c>
      <c r="G7" s="27">
        <v>12911</v>
      </c>
      <c r="H7" s="27">
        <v>13205</v>
      </c>
      <c r="I7" s="27">
        <v>12889</v>
      </c>
      <c r="J7" s="27">
        <v>12573</v>
      </c>
      <c r="K7" s="27">
        <v>14574</v>
      </c>
      <c r="L7" s="27">
        <v>15842</v>
      </c>
      <c r="M7" s="71">
        <v>15001</v>
      </c>
      <c r="N7" s="187">
        <v>12534</v>
      </c>
      <c r="O7" s="138">
        <f>SUM(C7:N7)</f>
        <v>161928</v>
      </c>
      <c r="P7" s="138">
        <f>SUM(C7:E7)</f>
        <v>38847</v>
      </c>
      <c r="Q7" s="70"/>
    </row>
    <row r="8" spans="1:24" ht="12.75" customHeight="1">
      <c r="A8" s="140"/>
      <c r="B8" s="141" t="s">
        <v>4</v>
      </c>
      <c r="C8" s="24">
        <f t="shared" ref="C8:E8" si="0">C6/C7*100</f>
        <v>111.82603283280169</v>
      </c>
      <c r="D8" s="24">
        <f t="shared" si="0"/>
        <v>110.45219840400564</v>
      </c>
      <c r="E8" s="24">
        <f t="shared" si="0"/>
        <v>116.95428398425673</v>
      </c>
      <c r="F8" s="24"/>
      <c r="G8" s="24"/>
      <c r="H8" s="24"/>
      <c r="I8" s="24"/>
      <c r="J8" s="24"/>
      <c r="K8" s="24"/>
      <c r="L8" s="24"/>
      <c r="M8" s="24"/>
      <c r="N8" s="21"/>
      <c r="O8" s="22"/>
      <c r="P8" s="22">
        <f>P6/P7*100</f>
        <v>113.11813010013643</v>
      </c>
      <c r="Q8" s="29"/>
    </row>
    <row r="9" spans="1:24" ht="12.75" customHeight="1">
      <c r="A9" s="136"/>
      <c r="B9" s="137">
        <v>2014</v>
      </c>
      <c r="C9" s="27">
        <v>12931</v>
      </c>
      <c r="D9" s="27">
        <v>12648</v>
      </c>
      <c r="E9" s="27">
        <v>13849</v>
      </c>
      <c r="F9" s="27"/>
      <c r="G9" s="27"/>
      <c r="H9" s="27"/>
      <c r="I9" s="27"/>
      <c r="J9" s="27"/>
      <c r="K9" s="27"/>
      <c r="L9" s="27"/>
      <c r="M9" s="71"/>
      <c r="N9" s="187"/>
      <c r="O9" s="138"/>
      <c r="P9" s="138">
        <f>SUM(C9:N9)</f>
        <v>39428</v>
      </c>
      <c r="Q9" s="70"/>
    </row>
    <row r="10" spans="1:24" ht="12.75" customHeight="1">
      <c r="A10" s="136" t="s">
        <v>66</v>
      </c>
      <c r="B10" s="137">
        <v>2013</v>
      </c>
      <c r="C10" s="27">
        <v>11477</v>
      </c>
      <c r="D10" s="27">
        <v>11313</v>
      </c>
      <c r="E10" s="27">
        <v>11719</v>
      </c>
      <c r="F10" s="27">
        <v>11979</v>
      </c>
      <c r="G10" s="27">
        <v>11351</v>
      </c>
      <c r="H10" s="27">
        <v>11611</v>
      </c>
      <c r="I10" s="27">
        <v>11349</v>
      </c>
      <c r="J10" s="27">
        <v>11101</v>
      </c>
      <c r="K10" s="27">
        <v>13011</v>
      </c>
      <c r="L10" s="27">
        <v>14075</v>
      </c>
      <c r="M10" s="71">
        <v>13402</v>
      </c>
      <c r="N10" s="187">
        <v>10984</v>
      </c>
      <c r="O10" s="138">
        <f>SUM(C10:N10)</f>
        <v>143372</v>
      </c>
      <c r="P10" s="138">
        <f>SUM(C10:E10)</f>
        <v>34509</v>
      </c>
      <c r="Q10" s="70"/>
    </row>
    <row r="11" spans="1:24" ht="12.75" customHeight="1">
      <c r="A11" s="142" t="s">
        <v>67</v>
      </c>
      <c r="B11" s="141" t="s">
        <v>4</v>
      </c>
      <c r="C11" s="21">
        <f t="shared" ref="C11:E11" si="1">C9/C10*100</f>
        <v>112.66881589265488</v>
      </c>
      <c r="D11" s="21">
        <f t="shared" si="1"/>
        <v>111.80058339962875</v>
      </c>
      <c r="E11" s="21">
        <f t="shared" si="1"/>
        <v>118.17561225360527</v>
      </c>
      <c r="F11" s="21"/>
      <c r="G11" s="21"/>
      <c r="H11" s="21"/>
      <c r="I11" s="21"/>
      <c r="J11" s="21"/>
      <c r="K11" s="21"/>
      <c r="L11" s="21"/>
      <c r="M11" s="21"/>
      <c r="N11" s="21"/>
      <c r="O11" s="22"/>
      <c r="P11" s="30">
        <f>P9/P10*100</f>
        <v>114.25425251383696</v>
      </c>
      <c r="Q11" s="29"/>
    </row>
    <row r="12" spans="1:24" ht="12.75" customHeight="1">
      <c r="A12" s="143"/>
      <c r="B12" s="137">
        <v>2014</v>
      </c>
      <c r="C12" s="27">
        <v>11860</v>
      </c>
      <c r="D12" s="27">
        <v>11644</v>
      </c>
      <c r="E12" s="27">
        <v>12727</v>
      </c>
      <c r="F12" s="27"/>
      <c r="G12" s="27"/>
      <c r="H12" s="27"/>
      <c r="I12" s="27"/>
      <c r="J12" s="27"/>
      <c r="K12" s="27"/>
      <c r="L12" s="27"/>
      <c r="M12" s="71"/>
      <c r="N12" s="659"/>
      <c r="O12" s="188"/>
      <c r="P12" s="633">
        <f>SUM(C12:N12)</f>
        <v>36231</v>
      </c>
      <c r="Q12" s="70"/>
    </row>
    <row r="13" spans="1:24" ht="12.75" customHeight="1">
      <c r="A13" s="143" t="s">
        <v>242</v>
      </c>
      <c r="B13" s="137">
        <v>2013</v>
      </c>
      <c r="C13" s="27">
        <v>10544</v>
      </c>
      <c r="D13" s="27">
        <v>10351</v>
      </c>
      <c r="E13" s="27">
        <v>10682</v>
      </c>
      <c r="F13" s="27">
        <v>10991</v>
      </c>
      <c r="G13" s="27">
        <v>10367</v>
      </c>
      <c r="H13" s="27">
        <v>10648</v>
      </c>
      <c r="I13" s="27">
        <v>10372</v>
      </c>
      <c r="J13" s="27">
        <v>10122</v>
      </c>
      <c r="K13" s="27">
        <v>11944</v>
      </c>
      <c r="L13" s="27">
        <v>12858</v>
      </c>
      <c r="M13" s="71">
        <v>12298</v>
      </c>
      <c r="N13" s="187">
        <v>10015</v>
      </c>
      <c r="O13" s="138">
        <f>SUM(C13:N13)</f>
        <v>131192</v>
      </c>
      <c r="P13" s="138">
        <f>SUM(C13:E13)</f>
        <v>31577</v>
      </c>
      <c r="Q13" s="70"/>
    </row>
    <row r="14" spans="1:24" ht="12.75" customHeight="1">
      <c r="A14" s="140"/>
      <c r="B14" s="141" t="s">
        <v>4</v>
      </c>
      <c r="C14" s="21">
        <f t="shared" ref="C14:E14" si="2">C12/C13*100</f>
        <v>112.48103186646435</v>
      </c>
      <c r="D14" s="21">
        <f t="shared" si="2"/>
        <v>112.49154671046276</v>
      </c>
      <c r="E14" s="21">
        <f t="shared" si="2"/>
        <v>119.14435498970231</v>
      </c>
      <c r="F14" s="21"/>
      <c r="G14" s="21"/>
      <c r="H14" s="21"/>
      <c r="I14" s="21"/>
      <c r="J14" s="21"/>
      <c r="K14" s="21"/>
      <c r="L14" s="21"/>
      <c r="M14" s="21"/>
      <c r="N14" s="21"/>
      <c r="O14" s="22"/>
      <c r="P14" s="22">
        <f>P12/P13*100</f>
        <v>114.73857554549195</v>
      </c>
      <c r="Q14" s="29"/>
    </row>
    <row r="15" spans="1:24" ht="12.75" customHeight="1">
      <c r="A15" s="143"/>
      <c r="B15" s="137">
        <v>2014</v>
      </c>
      <c r="C15" s="27">
        <v>284</v>
      </c>
      <c r="D15" s="27">
        <v>279</v>
      </c>
      <c r="E15" s="27">
        <v>326</v>
      </c>
      <c r="F15" s="27"/>
      <c r="G15" s="27"/>
      <c r="H15" s="27"/>
      <c r="I15" s="27"/>
      <c r="J15" s="27"/>
      <c r="K15" s="27"/>
      <c r="L15" s="27"/>
      <c r="M15" s="71"/>
      <c r="N15" s="187"/>
      <c r="O15" s="138"/>
      <c r="P15" s="138">
        <f>SUM(C15:N15)</f>
        <v>889</v>
      </c>
      <c r="Q15" s="70"/>
    </row>
    <row r="16" spans="1:24" ht="12.75" customHeight="1">
      <c r="A16" s="143" t="s">
        <v>10</v>
      </c>
      <c r="B16" s="137">
        <v>2013</v>
      </c>
      <c r="C16" s="27">
        <v>270</v>
      </c>
      <c r="D16" s="27">
        <v>277</v>
      </c>
      <c r="E16" s="27">
        <v>260</v>
      </c>
      <c r="F16" s="27">
        <v>259</v>
      </c>
      <c r="G16" s="27">
        <v>252</v>
      </c>
      <c r="H16" s="27">
        <v>275</v>
      </c>
      <c r="I16" s="27">
        <v>250</v>
      </c>
      <c r="J16" s="27">
        <v>293</v>
      </c>
      <c r="K16" s="27">
        <v>316</v>
      </c>
      <c r="L16" s="27">
        <v>352</v>
      </c>
      <c r="M16" s="71">
        <v>329</v>
      </c>
      <c r="N16" s="187">
        <v>264</v>
      </c>
      <c r="O16" s="138">
        <f>SUM(C16:N16)</f>
        <v>3397</v>
      </c>
      <c r="P16" s="138">
        <f>SUM(C16:E16)</f>
        <v>807</v>
      </c>
      <c r="Q16" s="70"/>
      <c r="X16" s="90"/>
    </row>
    <row r="17" spans="1:18" ht="12.75" customHeight="1">
      <c r="A17" s="140"/>
      <c r="B17" s="141" t="s">
        <v>4</v>
      </c>
      <c r="C17" s="21">
        <f t="shared" ref="C17:E17" si="3">C15/C16*100</f>
        <v>105.18518518518518</v>
      </c>
      <c r="D17" s="21">
        <f t="shared" si="3"/>
        <v>100.72202166064983</v>
      </c>
      <c r="E17" s="21">
        <f t="shared" si="3"/>
        <v>125.38461538461539</v>
      </c>
      <c r="F17" s="21"/>
      <c r="G17" s="21"/>
      <c r="H17" s="21"/>
      <c r="I17" s="21"/>
      <c r="J17" s="21"/>
      <c r="K17" s="21"/>
      <c r="L17" s="21"/>
      <c r="M17" s="21"/>
      <c r="N17" s="21"/>
      <c r="O17" s="22"/>
      <c r="P17" s="22">
        <f>P15/P16*100</f>
        <v>110.16109045848823</v>
      </c>
      <c r="Q17" s="29"/>
    </row>
    <row r="18" spans="1:18" ht="12.75" customHeight="1">
      <c r="A18" s="143"/>
      <c r="B18" s="137">
        <v>2014</v>
      </c>
      <c r="C18" s="27">
        <f t="shared" ref="C18:N19" si="4">C9-C12-C15</f>
        <v>787</v>
      </c>
      <c r="D18" s="27">
        <f t="shared" si="4"/>
        <v>725</v>
      </c>
      <c r="E18" s="27">
        <f t="shared" si="4"/>
        <v>796</v>
      </c>
      <c r="F18" s="27"/>
      <c r="G18" s="27"/>
      <c r="H18" s="27"/>
      <c r="I18" s="27"/>
      <c r="J18" s="27"/>
      <c r="K18" s="27"/>
      <c r="L18" s="27"/>
      <c r="M18" s="27"/>
      <c r="N18" s="27"/>
      <c r="O18" s="138"/>
      <c r="P18" s="188">
        <f>SUM(C18:N18)</f>
        <v>2308</v>
      </c>
      <c r="Q18" s="70"/>
    </row>
    <row r="19" spans="1:18" ht="12.75" customHeight="1">
      <c r="A19" s="143" t="s">
        <v>68</v>
      </c>
      <c r="B19" s="137">
        <v>2013</v>
      </c>
      <c r="C19" s="27">
        <f t="shared" si="4"/>
        <v>663</v>
      </c>
      <c r="D19" s="27">
        <f t="shared" si="4"/>
        <v>685</v>
      </c>
      <c r="E19" s="27">
        <f t="shared" si="4"/>
        <v>777</v>
      </c>
      <c r="F19" s="27">
        <f t="shared" si="4"/>
        <v>729</v>
      </c>
      <c r="G19" s="27">
        <f t="shared" si="4"/>
        <v>732</v>
      </c>
      <c r="H19" s="27">
        <f t="shared" si="4"/>
        <v>688</v>
      </c>
      <c r="I19" s="27">
        <f t="shared" si="4"/>
        <v>727</v>
      </c>
      <c r="J19" s="27">
        <f t="shared" si="4"/>
        <v>686</v>
      </c>
      <c r="K19" s="27">
        <f t="shared" si="4"/>
        <v>751</v>
      </c>
      <c r="L19" s="27">
        <f t="shared" si="4"/>
        <v>865</v>
      </c>
      <c r="M19" s="71">
        <f t="shared" si="4"/>
        <v>775</v>
      </c>
      <c r="N19" s="187">
        <f t="shared" si="4"/>
        <v>705</v>
      </c>
      <c r="O19" s="56">
        <f>O10-O13-O16</f>
        <v>8783</v>
      </c>
      <c r="P19" s="138">
        <f>SUM(C19:E19)</f>
        <v>2125</v>
      </c>
      <c r="Q19" s="70"/>
    </row>
    <row r="20" spans="1:18" ht="12.75" customHeight="1">
      <c r="A20" s="144" t="s">
        <v>69</v>
      </c>
      <c r="B20" s="141" t="s">
        <v>4</v>
      </c>
      <c r="C20" s="21">
        <f t="shared" ref="C20:E20" si="5">C18/C19*100</f>
        <v>118.7028657616893</v>
      </c>
      <c r="D20" s="21">
        <f t="shared" si="5"/>
        <v>105.83941605839415</v>
      </c>
      <c r="E20" s="21">
        <f t="shared" si="5"/>
        <v>102.44530244530246</v>
      </c>
      <c r="F20" s="21"/>
      <c r="G20" s="21"/>
      <c r="H20" s="21"/>
      <c r="I20" s="21"/>
      <c r="J20" s="21"/>
      <c r="K20" s="21"/>
      <c r="L20" s="21"/>
      <c r="M20" s="21"/>
      <c r="N20" s="21"/>
      <c r="O20" s="22"/>
      <c r="P20" s="22">
        <f>P18/P19*100</f>
        <v>108.61176470588236</v>
      </c>
      <c r="Q20" s="29"/>
    </row>
    <row r="21" spans="1:18" ht="12.75" customHeight="1">
      <c r="A21" s="136"/>
      <c r="B21" s="137">
        <v>2014</v>
      </c>
      <c r="C21" s="27">
        <v>539</v>
      </c>
      <c r="D21" s="27">
        <v>611</v>
      </c>
      <c r="E21" s="27">
        <v>706</v>
      </c>
      <c r="F21" s="27"/>
      <c r="G21" s="27"/>
      <c r="H21" s="27"/>
      <c r="I21" s="27"/>
      <c r="J21" s="27"/>
      <c r="K21" s="27"/>
      <c r="L21" s="27"/>
      <c r="M21" s="71"/>
      <c r="N21" s="187"/>
      <c r="O21" s="138"/>
      <c r="P21" s="188">
        <f>SUM(C21:N21)</f>
        <v>1856</v>
      </c>
      <c r="Q21" s="70"/>
    </row>
    <row r="22" spans="1:18" ht="12.75" customHeight="1">
      <c r="A22" s="136" t="s">
        <v>12</v>
      </c>
      <c r="B22" s="137">
        <v>2013</v>
      </c>
      <c r="C22" s="27">
        <v>511</v>
      </c>
      <c r="D22" s="27">
        <v>538</v>
      </c>
      <c r="E22" s="27">
        <v>582</v>
      </c>
      <c r="F22" s="27">
        <v>569</v>
      </c>
      <c r="G22" s="27">
        <v>569</v>
      </c>
      <c r="H22" s="27">
        <v>581</v>
      </c>
      <c r="I22" s="27">
        <v>556</v>
      </c>
      <c r="J22" s="27">
        <v>478</v>
      </c>
      <c r="K22" s="27">
        <v>558</v>
      </c>
      <c r="L22" s="27">
        <v>565</v>
      </c>
      <c r="M22" s="71">
        <v>510</v>
      </c>
      <c r="N22" s="187">
        <v>601</v>
      </c>
      <c r="O22" s="138">
        <f>SUM(C22:N22)</f>
        <v>6618</v>
      </c>
      <c r="P22" s="138">
        <f>SUM(C22:E22)</f>
        <v>1631</v>
      </c>
      <c r="Q22" s="70"/>
    </row>
    <row r="23" spans="1:18" ht="12.75" customHeight="1">
      <c r="A23" s="140"/>
      <c r="B23" s="141" t="s">
        <v>4</v>
      </c>
      <c r="C23" s="21">
        <f t="shared" ref="C23:E23" si="6">C21/C22*100</f>
        <v>105.47945205479452</v>
      </c>
      <c r="D23" s="21">
        <f t="shared" si="6"/>
        <v>113.56877323420073</v>
      </c>
      <c r="E23" s="21">
        <f t="shared" si="6"/>
        <v>121.30584192439862</v>
      </c>
      <c r="F23" s="21"/>
      <c r="G23" s="21"/>
      <c r="H23" s="21"/>
      <c r="I23" s="21"/>
      <c r="J23" s="21"/>
      <c r="K23" s="21"/>
      <c r="L23" s="21"/>
      <c r="M23" s="21"/>
      <c r="N23" s="21"/>
      <c r="O23" s="22"/>
      <c r="P23" s="22">
        <f>P21/P22*100</f>
        <v>113.79521765787861</v>
      </c>
      <c r="Q23" s="29"/>
    </row>
    <row r="24" spans="1:18" ht="12.75" customHeight="1">
      <c r="A24" s="136"/>
      <c r="B24" s="137">
        <v>2014</v>
      </c>
      <c r="C24" s="27">
        <v>70</v>
      </c>
      <c r="D24" s="27">
        <v>74</v>
      </c>
      <c r="E24" s="27">
        <v>83</v>
      </c>
      <c r="F24" s="27"/>
      <c r="G24" s="27"/>
      <c r="H24" s="27"/>
      <c r="I24" s="27"/>
      <c r="J24" s="27"/>
      <c r="K24" s="27"/>
      <c r="L24" s="27"/>
      <c r="M24" s="71"/>
      <c r="N24" s="187"/>
      <c r="O24" s="55"/>
      <c r="P24" s="138">
        <f>SUM(C24:N24)</f>
        <v>227</v>
      </c>
      <c r="Q24" s="70"/>
    </row>
    <row r="25" spans="1:18" ht="12.75" customHeight="1">
      <c r="A25" s="136" t="s">
        <v>171</v>
      </c>
      <c r="B25" s="137">
        <v>2013</v>
      </c>
      <c r="C25" s="27">
        <v>58</v>
      </c>
      <c r="D25" s="27">
        <v>62</v>
      </c>
      <c r="E25" s="27">
        <v>72</v>
      </c>
      <c r="F25" s="27">
        <v>70</v>
      </c>
      <c r="G25" s="27">
        <v>70</v>
      </c>
      <c r="H25" s="27">
        <v>67</v>
      </c>
      <c r="I25" s="27">
        <v>70</v>
      </c>
      <c r="J25" s="27">
        <v>69</v>
      </c>
      <c r="K25" s="27">
        <v>82</v>
      </c>
      <c r="L25" s="27">
        <v>84</v>
      </c>
      <c r="M25" s="71">
        <v>86</v>
      </c>
      <c r="N25" s="187">
        <v>88</v>
      </c>
      <c r="O25" s="138">
        <f>SUM(C25:N25)</f>
        <v>878</v>
      </c>
      <c r="P25" s="138">
        <f>SUM(C25:E25)</f>
        <v>192</v>
      </c>
      <c r="Q25" s="70"/>
    </row>
    <row r="26" spans="1:18" ht="12.75" customHeight="1">
      <c r="A26" s="136" t="s">
        <v>112</v>
      </c>
      <c r="B26" s="141" t="s">
        <v>4</v>
      </c>
      <c r="C26" s="21">
        <f t="shared" ref="C26:E26" si="7">C24/C25*100</f>
        <v>120.68965517241379</v>
      </c>
      <c r="D26" s="21">
        <f t="shared" si="7"/>
        <v>119.35483870967742</v>
      </c>
      <c r="E26" s="21">
        <f t="shared" si="7"/>
        <v>115.27777777777777</v>
      </c>
      <c r="F26" s="21"/>
      <c r="G26" s="21"/>
      <c r="H26" s="21"/>
      <c r="I26" s="21"/>
      <c r="J26" s="21"/>
      <c r="K26" s="21"/>
      <c r="L26" s="21"/>
      <c r="M26" s="21"/>
      <c r="N26" s="21"/>
      <c r="O26" s="22"/>
      <c r="P26" s="22">
        <f>P24/P25*100</f>
        <v>118.22916666666667</v>
      </c>
      <c r="Q26" s="29"/>
    </row>
    <row r="27" spans="1:18" ht="12.75" customHeight="1">
      <c r="A27" s="145"/>
      <c r="B27" s="137">
        <v>2014</v>
      </c>
      <c r="C27" s="27">
        <v>648</v>
      </c>
      <c r="D27" s="27">
        <v>610</v>
      </c>
      <c r="E27" s="27">
        <v>622</v>
      </c>
      <c r="F27" s="27"/>
      <c r="G27" s="27"/>
      <c r="H27" s="27"/>
      <c r="I27" s="27"/>
      <c r="J27" s="27"/>
      <c r="K27" s="27"/>
      <c r="L27" s="27"/>
      <c r="M27" s="71"/>
      <c r="N27" s="187"/>
      <c r="O27" s="55"/>
      <c r="P27" s="188">
        <f>SUM(C27:N27)</f>
        <v>1880</v>
      </c>
      <c r="Q27" s="70"/>
    </row>
    <row r="28" spans="1:18" ht="12.75" customHeight="1">
      <c r="A28" s="146" t="s">
        <v>115</v>
      </c>
      <c r="B28" s="137">
        <v>2013</v>
      </c>
      <c r="C28" s="27">
        <v>663</v>
      </c>
      <c r="D28" s="27">
        <v>704</v>
      </c>
      <c r="E28" s="27">
        <v>671</v>
      </c>
      <c r="F28" s="27">
        <v>757</v>
      </c>
      <c r="G28" s="27">
        <v>725</v>
      </c>
      <c r="H28" s="27">
        <v>742</v>
      </c>
      <c r="I28" s="27">
        <v>732</v>
      </c>
      <c r="J28" s="27">
        <v>702</v>
      </c>
      <c r="K28" s="27">
        <v>733</v>
      </c>
      <c r="L28" s="27">
        <v>913</v>
      </c>
      <c r="M28" s="71">
        <v>829</v>
      </c>
      <c r="N28" s="187">
        <v>674</v>
      </c>
      <c r="O28" s="138">
        <f>SUM(C28:N28)</f>
        <v>8845</v>
      </c>
      <c r="P28" s="138">
        <f>SUM(C28:E28)</f>
        <v>2038</v>
      </c>
      <c r="Q28" s="70"/>
    </row>
    <row r="29" spans="1:18" ht="12.75" customHeight="1">
      <c r="A29" s="147" t="s">
        <v>114</v>
      </c>
      <c r="B29" s="141" t="s">
        <v>4</v>
      </c>
      <c r="C29" s="21">
        <f t="shared" ref="C29:E29" si="8">C27/C28*100</f>
        <v>97.737556561085967</v>
      </c>
      <c r="D29" s="21">
        <f t="shared" si="8"/>
        <v>86.647727272727266</v>
      </c>
      <c r="E29" s="21">
        <f t="shared" si="8"/>
        <v>92.697466467958265</v>
      </c>
      <c r="F29" s="21"/>
      <c r="G29" s="21"/>
      <c r="H29" s="21"/>
      <c r="I29" s="21"/>
      <c r="J29" s="21"/>
      <c r="K29" s="21"/>
      <c r="L29" s="21"/>
      <c r="M29" s="21"/>
      <c r="N29" s="21"/>
      <c r="O29" s="22"/>
      <c r="P29" s="22">
        <f>P27/P28*100</f>
        <v>92.247301275760549</v>
      </c>
      <c r="Q29" s="29"/>
      <c r="R29" s="12"/>
    </row>
    <row r="30" spans="1:18" ht="12.75" customHeight="1">
      <c r="A30" s="136"/>
      <c r="B30" s="137">
        <v>2014</v>
      </c>
      <c r="C30" s="27">
        <v>176</v>
      </c>
      <c r="D30" s="27">
        <v>165</v>
      </c>
      <c r="E30" s="27">
        <v>184</v>
      </c>
      <c r="F30" s="27"/>
      <c r="G30" s="27"/>
      <c r="H30" s="27"/>
      <c r="I30" s="27"/>
      <c r="J30" s="27"/>
      <c r="K30" s="27"/>
      <c r="L30" s="27"/>
      <c r="M30" s="71"/>
      <c r="N30" s="187"/>
      <c r="O30" s="55"/>
      <c r="P30" s="138">
        <f>SUM(C30:N30)</f>
        <v>525</v>
      </c>
      <c r="Q30" s="70"/>
    </row>
    <row r="31" spans="1:18" ht="12.75" customHeight="1">
      <c r="A31" s="136" t="s">
        <v>116</v>
      </c>
      <c r="B31" s="137">
        <v>2013</v>
      </c>
      <c r="C31" s="27">
        <v>131</v>
      </c>
      <c r="D31" s="27">
        <v>156</v>
      </c>
      <c r="E31" s="27">
        <v>159</v>
      </c>
      <c r="F31" s="27">
        <v>165</v>
      </c>
      <c r="G31" s="27">
        <v>185</v>
      </c>
      <c r="H31" s="27">
        <v>191</v>
      </c>
      <c r="I31" s="27">
        <v>174</v>
      </c>
      <c r="J31" s="27">
        <v>214</v>
      </c>
      <c r="K31" s="27">
        <v>180</v>
      </c>
      <c r="L31" s="27">
        <v>194</v>
      </c>
      <c r="M31" s="71">
        <v>167</v>
      </c>
      <c r="N31" s="187">
        <v>173</v>
      </c>
      <c r="O31" s="138">
        <f>SUM(C31:N31)</f>
        <v>2089</v>
      </c>
      <c r="P31" s="138">
        <f>SUM(C31:E31)</f>
        <v>446</v>
      </c>
      <c r="Q31" s="70"/>
    </row>
    <row r="32" spans="1:18" ht="12.75" customHeight="1">
      <c r="A32" s="150"/>
      <c r="B32" s="141" t="s">
        <v>4</v>
      </c>
      <c r="C32" s="21">
        <f t="shared" ref="C32:E32" si="9">C30/C31*100</f>
        <v>134.35114503816794</v>
      </c>
      <c r="D32" s="21">
        <f t="shared" si="9"/>
        <v>105.76923076923077</v>
      </c>
      <c r="E32" s="21">
        <f t="shared" si="9"/>
        <v>115.72327044025157</v>
      </c>
      <c r="F32" s="21"/>
      <c r="G32" s="21"/>
      <c r="H32" s="21"/>
      <c r="I32" s="21"/>
      <c r="J32" s="21"/>
      <c r="K32" s="21"/>
      <c r="L32" s="21"/>
      <c r="M32" s="21"/>
      <c r="N32" s="21"/>
      <c r="O32" s="22"/>
      <c r="P32" s="22">
        <f>P30/P31*100</f>
        <v>117.71300448430493</v>
      </c>
      <c r="Q32" s="29"/>
    </row>
    <row r="33" spans="1:17" ht="12.75" customHeight="1">
      <c r="A33" s="151"/>
      <c r="B33" s="171">
        <v>2014</v>
      </c>
      <c r="C33" s="27">
        <v>8</v>
      </c>
      <c r="D33" s="27">
        <v>10</v>
      </c>
      <c r="E33" s="27">
        <v>9</v>
      </c>
      <c r="F33" s="27"/>
      <c r="G33" s="27"/>
      <c r="H33" s="27"/>
      <c r="I33" s="27"/>
      <c r="J33" s="27"/>
      <c r="K33" s="27"/>
      <c r="L33" s="27"/>
      <c r="M33" s="71"/>
      <c r="N33" s="187"/>
      <c r="O33" s="629"/>
      <c r="P33" s="188">
        <f>SUM(C33:N33)</f>
        <v>27</v>
      </c>
      <c r="Q33" s="70"/>
    </row>
    <row r="34" spans="1:17" ht="12.75" customHeight="1">
      <c r="A34" s="136" t="s">
        <v>13</v>
      </c>
      <c r="B34" s="137">
        <v>2013</v>
      </c>
      <c r="C34" s="27">
        <v>12</v>
      </c>
      <c r="D34" s="27">
        <v>9</v>
      </c>
      <c r="E34" s="27">
        <v>9</v>
      </c>
      <c r="F34" s="27">
        <v>11</v>
      </c>
      <c r="G34" s="27">
        <v>11</v>
      </c>
      <c r="H34" s="27">
        <v>12</v>
      </c>
      <c r="I34" s="27">
        <v>9</v>
      </c>
      <c r="J34" s="27">
        <v>8</v>
      </c>
      <c r="K34" s="27">
        <v>10</v>
      </c>
      <c r="L34" s="27">
        <v>11</v>
      </c>
      <c r="M34" s="71">
        <v>7</v>
      </c>
      <c r="N34" s="187">
        <v>13</v>
      </c>
      <c r="O34" s="138">
        <f>SUM(C34:N34)</f>
        <v>122</v>
      </c>
      <c r="P34" s="138">
        <f>SUM(C34:E34)</f>
        <v>30</v>
      </c>
      <c r="Q34" s="70"/>
    </row>
    <row r="35" spans="1:17" ht="12.75" customHeight="1" thickBot="1">
      <c r="A35" s="153"/>
      <c r="B35" s="173" t="s">
        <v>4</v>
      </c>
      <c r="C35" s="34">
        <f t="shared" ref="C35:E35" si="10">C33/C34*100</f>
        <v>66.666666666666657</v>
      </c>
      <c r="D35" s="64">
        <f t="shared" si="10"/>
        <v>111.11111111111111</v>
      </c>
      <c r="E35" s="34">
        <f t="shared" si="10"/>
        <v>100</v>
      </c>
      <c r="F35" s="64"/>
      <c r="G35" s="34"/>
      <c r="H35" s="64"/>
      <c r="I35" s="34"/>
      <c r="J35" s="34"/>
      <c r="K35" s="34"/>
      <c r="L35" s="34"/>
      <c r="M35" s="34"/>
      <c r="N35" s="630"/>
      <c r="O35" s="31"/>
      <c r="P35" s="80">
        <f>P33/P34*100</f>
        <v>90</v>
      </c>
      <c r="Q35" s="29"/>
    </row>
    <row r="36" spans="1:17" ht="12.75" customHeight="1" thickTop="1">
      <c r="A36" s="154"/>
      <c r="B36" s="175">
        <v>2014</v>
      </c>
      <c r="C36" s="27">
        <v>12626</v>
      </c>
      <c r="D36" s="27">
        <v>12344</v>
      </c>
      <c r="E36" s="201">
        <v>13512</v>
      </c>
      <c r="F36" s="201"/>
      <c r="G36" s="27"/>
      <c r="H36" s="201"/>
      <c r="I36" s="27"/>
      <c r="J36" s="27"/>
      <c r="K36" s="27"/>
      <c r="L36" s="27"/>
      <c r="M36" s="71"/>
      <c r="N36" s="187"/>
      <c r="O36" s="56"/>
      <c r="P36" s="138">
        <f>SUM(C36:N36)</f>
        <v>38482</v>
      </c>
      <c r="Q36" s="29"/>
    </row>
    <row r="37" spans="1:17" ht="12.75" customHeight="1">
      <c r="A37" s="154" t="s">
        <v>71</v>
      </c>
      <c r="B37" s="137">
        <v>2013</v>
      </c>
      <c r="C37" s="27">
        <v>11206</v>
      </c>
      <c r="D37" s="27">
        <v>11033</v>
      </c>
      <c r="E37" s="71">
        <v>11411</v>
      </c>
      <c r="F37" s="71">
        <v>11686</v>
      </c>
      <c r="G37" s="27">
        <v>11015</v>
      </c>
      <c r="H37" s="71">
        <v>11281</v>
      </c>
      <c r="I37" s="27">
        <v>11051</v>
      </c>
      <c r="J37" s="27">
        <v>10809</v>
      </c>
      <c r="K37" s="27">
        <v>12684</v>
      </c>
      <c r="L37" s="27">
        <v>13713</v>
      </c>
      <c r="M37" s="71">
        <v>13048</v>
      </c>
      <c r="N37" s="187">
        <v>10714</v>
      </c>
      <c r="O37" s="138">
        <f>SUM(C37:N37)</f>
        <v>139651</v>
      </c>
      <c r="P37" s="138">
        <f>SUM(C37:E37)</f>
        <v>33650</v>
      </c>
      <c r="Q37" s="29"/>
    </row>
    <row r="38" spans="1:17" ht="12.75" customHeight="1" thickBot="1">
      <c r="A38" s="156"/>
      <c r="B38" s="157" t="s">
        <v>4</v>
      </c>
      <c r="C38" s="25">
        <f t="shared" ref="C38:E38" si="11">C36/C37*100</f>
        <v>112.67178297340709</v>
      </c>
      <c r="D38" s="25">
        <f t="shared" si="11"/>
        <v>111.88253421553523</v>
      </c>
      <c r="E38" s="25">
        <f t="shared" si="11"/>
        <v>118.41205854000525</v>
      </c>
      <c r="F38" s="25"/>
      <c r="G38" s="25"/>
      <c r="H38" s="25"/>
      <c r="I38" s="25"/>
      <c r="J38" s="25"/>
      <c r="K38" s="25"/>
      <c r="L38" s="25"/>
      <c r="M38" s="25"/>
      <c r="N38" s="54"/>
      <c r="O38" s="26"/>
      <c r="P38" s="26">
        <f>P36/P37*100</f>
        <v>114.35958395245171</v>
      </c>
      <c r="Q38" s="29"/>
    </row>
    <row r="39" spans="1:17" ht="12.75" customHeight="1">
      <c r="A39" s="158" t="s">
        <v>70</v>
      </c>
      <c r="B39" s="189"/>
      <c r="C39" s="190"/>
      <c r="D39" s="191"/>
      <c r="E39" s="191"/>
      <c r="F39" s="192"/>
      <c r="G39" s="191"/>
      <c r="H39" s="191"/>
      <c r="I39" s="190"/>
      <c r="J39" s="193"/>
      <c r="K39" s="191"/>
      <c r="L39" s="191"/>
      <c r="M39" s="191"/>
      <c r="N39" s="191"/>
      <c r="O39" s="191"/>
    </row>
    <row r="40" spans="1:17" ht="12.75" customHeight="1">
      <c r="A40" s="158" t="s">
        <v>221</v>
      </c>
      <c r="L40" s="182" t="s">
        <v>119</v>
      </c>
      <c r="P40" s="194"/>
      <c r="Q40" s="194"/>
    </row>
    <row r="41" spans="1:17" ht="12.75" customHeight="1"/>
    <row r="50" spans="7:7">
      <c r="G50" s="191"/>
    </row>
    <row r="65" spans="2:13">
      <c r="B65" s="180"/>
      <c r="C65" s="180"/>
      <c r="D65" s="180"/>
      <c r="E65" s="180"/>
      <c r="F65" s="180"/>
      <c r="G65" s="180"/>
      <c r="H65" s="180"/>
      <c r="I65" s="180"/>
      <c r="J65" s="180"/>
      <c r="K65" s="180"/>
      <c r="L65" s="180"/>
      <c r="M65" s="180"/>
    </row>
    <row r="66" spans="2:13">
      <c r="B66" s="196"/>
      <c r="C66" s="196"/>
      <c r="D66" s="196"/>
      <c r="E66" s="196"/>
      <c r="F66" s="196"/>
      <c r="G66" s="196"/>
      <c r="H66" s="196"/>
      <c r="I66" s="196"/>
      <c r="J66" s="196"/>
      <c r="K66" s="196"/>
      <c r="L66" s="196"/>
      <c r="M66" s="196"/>
    </row>
    <row r="67" spans="2:13">
      <c r="B67" s="196"/>
      <c r="C67" s="196"/>
      <c r="D67" s="196"/>
      <c r="E67" s="196"/>
      <c r="F67" s="196"/>
      <c r="G67" s="196"/>
      <c r="H67" s="196"/>
      <c r="I67" s="196"/>
      <c r="J67" s="196"/>
      <c r="K67" s="196"/>
      <c r="L67" s="196"/>
      <c r="M67" s="196"/>
    </row>
    <row r="92" spans="2:13">
      <c r="B92" s="180"/>
      <c r="C92" s="180"/>
      <c r="D92" s="180"/>
      <c r="E92" s="180"/>
      <c r="F92" s="180"/>
      <c r="G92" s="180"/>
      <c r="H92" s="180"/>
      <c r="I92" s="180"/>
      <c r="J92" s="180"/>
      <c r="K92" s="180"/>
      <c r="L92" s="180"/>
      <c r="M92" s="180"/>
    </row>
  </sheetData>
  <mergeCells count="2">
    <mergeCell ref="A3:P3"/>
    <mergeCell ref="A2:P2"/>
  </mergeCells>
  <phoneticPr fontId="0" type="noConversion"/>
  <hyperlinks>
    <hyperlink ref="A1" location="obsah!A1" display="obsah"/>
  </hyperlinks>
  <printOptions gridLinesSet="0"/>
  <pageMargins left="0.59055118110236227" right="0" top="0.55118110236220474" bottom="0.42" header="0" footer="0"/>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List12"/>
  <dimension ref="A1:X53"/>
  <sheetViews>
    <sheetView showGridLines="0" zoomScaleNormal="100" workbookViewId="0">
      <selection activeCell="F38" sqref="F38:N38"/>
    </sheetView>
  </sheetViews>
  <sheetFormatPr defaultColWidth="8.85546875" defaultRowHeight="12.75"/>
  <cols>
    <col min="1" max="1" width="26.140625" style="6" customWidth="1"/>
    <col min="2" max="2" width="5.85546875" style="182" customWidth="1"/>
    <col min="3" max="14" width="7.28515625" style="182" customWidth="1"/>
    <col min="15" max="16" width="8.7109375" style="182" customWidth="1"/>
    <col min="17" max="17" width="14.28515625" style="182" customWidth="1"/>
    <col min="18" max="16384" width="8.85546875" style="6"/>
  </cols>
  <sheetData>
    <row r="1" spans="1:24" ht="14.25">
      <c r="A1" s="427" t="s">
        <v>133</v>
      </c>
    </row>
    <row r="2" spans="1:24" ht="24" customHeight="1">
      <c r="A2" s="915" t="s">
        <v>293</v>
      </c>
      <c r="B2" s="915"/>
      <c r="C2" s="915"/>
      <c r="D2" s="915"/>
      <c r="E2" s="915"/>
      <c r="F2" s="915"/>
      <c r="G2" s="915"/>
      <c r="H2" s="915"/>
      <c r="I2" s="915"/>
      <c r="J2" s="915"/>
      <c r="K2" s="915"/>
      <c r="L2" s="915"/>
      <c r="M2" s="915"/>
      <c r="N2" s="915"/>
      <c r="O2" s="915"/>
      <c r="P2" s="915"/>
      <c r="Q2" s="180"/>
    </row>
    <row r="3" spans="1:24" ht="15" customHeight="1">
      <c r="A3" s="845" t="s">
        <v>397</v>
      </c>
      <c r="B3" s="845"/>
      <c r="C3" s="845"/>
      <c r="D3" s="845"/>
      <c r="E3" s="845"/>
      <c r="F3" s="845"/>
      <c r="G3" s="845"/>
      <c r="H3" s="845"/>
      <c r="I3" s="845"/>
      <c r="J3" s="845"/>
      <c r="K3" s="845"/>
      <c r="L3" s="845"/>
      <c r="M3" s="845"/>
      <c r="N3" s="845"/>
      <c r="O3" s="845"/>
      <c r="P3" s="845"/>
      <c r="Q3" s="180"/>
    </row>
    <row r="4" spans="1:24" ht="15" customHeight="1" thickBot="1">
      <c r="A4" s="197"/>
      <c r="B4" s="180"/>
      <c r="C4" s="180"/>
      <c r="D4" s="180"/>
      <c r="E4" s="198"/>
      <c r="F4" s="181"/>
      <c r="G4" s="181"/>
      <c r="H4" s="181"/>
      <c r="I4" s="181"/>
      <c r="J4" s="180"/>
      <c r="K4" s="180"/>
      <c r="L4" s="180"/>
      <c r="M4" s="180"/>
      <c r="N4" s="634" t="s">
        <v>167</v>
      </c>
      <c r="P4" s="194"/>
      <c r="Q4" s="194"/>
    </row>
    <row r="5" spans="1:24" ht="12.75" customHeight="1" thickBot="1">
      <c r="A5" s="132"/>
      <c r="B5" s="133" t="s">
        <v>51</v>
      </c>
      <c r="C5" s="134" t="s">
        <v>52</v>
      </c>
      <c r="D5" s="134" t="s">
        <v>53</v>
      </c>
      <c r="E5" s="134" t="s">
        <v>54</v>
      </c>
      <c r="F5" s="134" t="s">
        <v>55</v>
      </c>
      <c r="G5" s="134" t="s">
        <v>56</v>
      </c>
      <c r="H5" s="134" t="s">
        <v>57</v>
      </c>
      <c r="I5" s="134" t="s">
        <v>58</v>
      </c>
      <c r="J5" s="134" t="s">
        <v>59</v>
      </c>
      <c r="K5" s="134" t="s">
        <v>60</v>
      </c>
      <c r="L5" s="134" t="s">
        <v>61</v>
      </c>
      <c r="M5" s="134" t="s">
        <v>62</v>
      </c>
      <c r="N5" s="134" t="s">
        <v>63</v>
      </c>
      <c r="O5" s="135" t="s">
        <v>64</v>
      </c>
      <c r="P5" s="135" t="s">
        <v>402</v>
      </c>
      <c r="Q5" s="168"/>
    </row>
    <row r="6" spans="1:24" ht="12.75" customHeight="1">
      <c r="A6" s="136"/>
      <c r="B6" s="137">
        <v>2014</v>
      </c>
      <c r="C6" s="27">
        <v>12210</v>
      </c>
      <c r="D6" s="27">
        <v>12482</v>
      </c>
      <c r="E6" s="632">
        <v>12974</v>
      </c>
      <c r="F6" s="27"/>
      <c r="G6" s="27"/>
      <c r="H6" s="27"/>
      <c r="I6" s="27"/>
      <c r="J6" s="27"/>
      <c r="K6" s="27"/>
      <c r="L6" s="27"/>
      <c r="M6" s="71"/>
      <c r="N6" s="27"/>
      <c r="O6" s="138"/>
      <c r="P6" s="138">
        <f>SUM(C6:N6)</f>
        <v>37666</v>
      </c>
      <c r="Q6" s="70"/>
      <c r="R6" s="11"/>
    </row>
    <row r="7" spans="1:24" ht="12.75" customHeight="1">
      <c r="A7" s="139" t="s">
        <v>72</v>
      </c>
      <c r="B7" s="137">
        <v>2013</v>
      </c>
      <c r="C7" s="27">
        <v>11223</v>
      </c>
      <c r="D7" s="27">
        <v>11121</v>
      </c>
      <c r="E7" s="71">
        <v>11584</v>
      </c>
      <c r="F7" s="27">
        <v>11811</v>
      </c>
      <c r="G7" s="27">
        <v>11544</v>
      </c>
      <c r="H7" s="27">
        <v>11556</v>
      </c>
      <c r="I7" s="27">
        <v>11548</v>
      </c>
      <c r="J7" s="27">
        <v>11541</v>
      </c>
      <c r="K7" s="27">
        <v>12738</v>
      </c>
      <c r="L7" s="27">
        <v>14065</v>
      </c>
      <c r="M7" s="71">
        <v>13173</v>
      </c>
      <c r="N7" s="27">
        <v>12072</v>
      </c>
      <c r="O7" s="138">
        <f>SUM(C7:N7)</f>
        <v>143976</v>
      </c>
      <c r="P7" s="138">
        <f>SUM(C7:E7)</f>
        <v>33928</v>
      </c>
      <c r="Q7" s="70"/>
      <c r="R7" s="11"/>
    </row>
    <row r="8" spans="1:24" ht="12.75" customHeight="1">
      <c r="A8" s="140"/>
      <c r="B8" s="141" t="s">
        <v>4</v>
      </c>
      <c r="C8" s="21">
        <f t="shared" ref="C8:E8" si="0">C6/C7*100</f>
        <v>108.79443998930766</v>
      </c>
      <c r="D8" s="21">
        <f t="shared" si="0"/>
        <v>112.23810808380541</v>
      </c>
      <c r="E8" s="24">
        <f t="shared" si="0"/>
        <v>111.99930939226519</v>
      </c>
      <c r="F8" s="69"/>
      <c r="G8" s="21"/>
      <c r="H8" s="21"/>
      <c r="I8" s="21"/>
      <c r="J8" s="21"/>
      <c r="K8" s="21"/>
      <c r="L8" s="21"/>
      <c r="M8" s="21"/>
      <c r="N8" s="21"/>
      <c r="O8" s="22"/>
      <c r="P8" s="22">
        <f>P6/P7*100</f>
        <v>111.01744871492572</v>
      </c>
      <c r="Q8" s="29"/>
    </row>
    <row r="9" spans="1:24" ht="12.75" customHeight="1">
      <c r="A9" s="136"/>
      <c r="B9" s="137">
        <v>2014</v>
      </c>
      <c r="C9" s="27">
        <v>8772</v>
      </c>
      <c r="D9" s="27">
        <v>9138</v>
      </c>
      <c r="E9" s="71">
        <v>9643</v>
      </c>
      <c r="F9" s="27"/>
      <c r="G9" s="27"/>
      <c r="H9" s="27"/>
      <c r="I9" s="27"/>
      <c r="J9" s="27"/>
      <c r="K9" s="27"/>
      <c r="L9" s="27"/>
      <c r="M9" s="71"/>
      <c r="N9" s="27"/>
      <c r="O9" s="138"/>
      <c r="P9" s="188">
        <f>SUM(C9:N9)</f>
        <v>27553</v>
      </c>
      <c r="Q9" s="70"/>
    </row>
    <row r="10" spans="1:24" ht="12.75" customHeight="1">
      <c r="A10" s="136" t="s">
        <v>66</v>
      </c>
      <c r="B10" s="137">
        <v>2013</v>
      </c>
      <c r="C10" s="27">
        <v>8003</v>
      </c>
      <c r="D10" s="27">
        <v>8150</v>
      </c>
      <c r="E10" s="71">
        <v>8350</v>
      </c>
      <c r="F10" s="27">
        <v>8565</v>
      </c>
      <c r="G10" s="27">
        <v>8470</v>
      </c>
      <c r="H10" s="27">
        <v>8586</v>
      </c>
      <c r="I10" s="27">
        <v>8519</v>
      </c>
      <c r="J10" s="27">
        <v>8273</v>
      </c>
      <c r="K10" s="27">
        <v>9307</v>
      </c>
      <c r="L10" s="27">
        <v>10323</v>
      </c>
      <c r="M10" s="71">
        <v>9635</v>
      </c>
      <c r="N10" s="27">
        <v>8323</v>
      </c>
      <c r="O10" s="138">
        <f>SUM(C10:N10)</f>
        <v>104504</v>
      </c>
      <c r="P10" s="138">
        <f>SUM(C10:E10)</f>
        <v>24503</v>
      </c>
      <c r="Q10" s="70"/>
    </row>
    <row r="11" spans="1:24" ht="12.75" customHeight="1">
      <c r="A11" s="142" t="s">
        <v>67</v>
      </c>
      <c r="B11" s="141" t="s">
        <v>4</v>
      </c>
      <c r="C11" s="21">
        <f t="shared" ref="C11:E11" si="1">C9/C10*100</f>
        <v>109.60889666375108</v>
      </c>
      <c r="D11" s="21">
        <f t="shared" si="1"/>
        <v>112.12269938650307</v>
      </c>
      <c r="E11" s="24">
        <f t="shared" si="1"/>
        <v>115.48502994011976</v>
      </c>
      <c r="F11" s="69"/>
      <c r="G11" s="21"/>
      <c r="H11" s="21"/>
      <c r="I11" s="21"/>
      <c r="J11" s="21"/>
      <c r="K11" s="21"/>
      <c r="L11" s="21"/>
      <c r="M11" s="21"/>
      <c r="N11" s="21"/>
      <c r="O11" s="22"/>
      <c r="P11" s="22">
        <f>P9/P10*100</f>
        <v>112.44745541362282</v>
      </c>
      <c r="Q11" s="29"/>
    </row>
    <row r="12" spans="1:24" ht="12.75" customHeight="1">
      <c r="A12" s="143"/>
      <c r="B12" s="137">
        <v>2014</v>
      </c>
      <c r="C12" s="27">
        <v>7788</v>
      </c>
      <c r="D12" s="27">
        <v>8200</v>
      </c>
      <c r="E12" s="71">
        <v>8774</v>
      </c>
      <c r="F12" s="27"/>
      <c r="G12" s="27"/>
      <c r="H12" s="27"/>
      <c r="I12" s="27"/>
      <c r="J12" s="27"/>
      <c r="K12" s="27"/>
      <c r="L12" s="27"/>
      <c r="M12" s="71"/>
      <c r="N12" s="27"/>
      <c r="O12" s="138"/>
      <c r="P12" s="188">
        <f>SUM(C12:N12)</f>
        <v>24762</v>
      </c>
      <c r="Q12" s="70"/>
    </row>
    <row r="13" spans="1:24" ht="12.75" customHeight="1">
      <c r="A13" s="143" t="s">
        <v>242</v>
      </c>
      <c r="B13" s="137">
        <v>2013</v>
      </c>
      <c r="C13" s="27">
        <v>7095</v>
      </c>
      <c r="D13" s="27">
        <v>7328</v>
      </c>
      <c r="E13" s="71">
        <v>7469</v>
      </c>
      <c r="F13" s="27">
        <v>7651</v>
      </c>
      <c r="G13" s="27">
        <v>7521</v>
      </c>
      <c r="H13" s="27">
        <v>7739</v>
      </c>
      <c r="I13" s="27">
        <v>7664</v>
      </c>
      <c r="J13" s="27">
        <v>7447</v>
      </c>
      <c r="K13" s="27">
        <v>8402</v>
      </c>
      <c r="L13" s="27">
        <v>9287</v>
      </c>
      <c r="M13" s="71">
        <v>8703</v>
      </c>
      <c r="N13" s="27">
        <v>7380</v>
      </c>
      <c r="O13" s="138">
        <f>SUM(C13:N13)</f>
        <v>93686</v>
      </c>
      <c r="P13" s="138">
        <f>SUM(C13:E13)</f>
        <v>21892</v>
      </c>
      <c r="Q13" s="70"/>
    </row>
    <row r="14" spans="1:24" ht="12.75" customHeight="1">
      <c r="A14" s="140"/>
      <c r="B14" s="141" t="s">
        <v>4</v>
      </c>
      <c r="C14" s="21">
        <f t="shared" ref="C14:E14" si="2">C12/C13*100</f>
        <v>109.76744186046513</v>
      </c>
      <c r="D14" s="21">
        <f t="shared" si="2"/>
        <v>111.89956331877728</v>
      </c>
      <c r="E14" s="24">
        <f t="shared" si="2"/>
        <v>117.47221850314634</v>
      </c>
      <c r="F14" s="69"/>
      <c r="G14" s="21"/>
      <c r="H14" s="21"/>
      <c r="I14" s="21"/>
      <c r="J14" s="21"/>
      <c r="K14" s="21"/>
      <c r="L14" s="21"/>
      <c r="M14" s="21"/>
      <c r="N14" s="21"/>
      <c r="O14" s="22"/>
      <c r="P14" s="22">
        <f>P12/P13*100</f>
        <v>113.1098118033985</v>
      </c>
      <c r="Q14" s="29"/>
    </row>
    <row r="15" spans="1:24" ht="12.75" customHeight="1">
      <c r="A15" s="143"/>
      <c r="B15" s="137">
        <v>2014</v>
      </c>
      <c r="C15" s="27">
        <v>244</v>
      </c>
      <c r="D15" s="27">
        <v>214</v>
      </c>
      <c r="E15" s="71">
        <v>178</v>
      </c>
      <c r="F15" s="27"/>
      <c r="G15" s="27"/>
      <c r="H15" s="27"/>
      <c r="I15" s="27"/>
      <c r="J15" s="27"/>
      <c r="K15" s="27"/>
      <c r="L15" s="27"/>
      <c r="M15" s="71"/>
      <c r="N15" s="27"/>
      <c r="O15" s="138"/>
      <c r="P15" s="188">
        <f>SUM(C15:N15)</f>
        <v>636</v>
      </c>
      <c r="Q15" s="70"/>
    </row>
    <row r="16" spans="1:24" ht="12.75" customHeight="1">
      <c r="A16" s="143" t="s">
        <v>10</v>
      </c>
      <c r="B16" s="137">
        <v>2013</v>
      </c>
      <c r="C16" s="27">
        <v>243</v>
      </c>
      <c r="D16" s="27">
        <v>247</v>
      </c>
      <c r="E16" s="71">
        <v>248</v>
      </c>
      <c r="F16" s="27">
        <v>263</v>
      </c>
      <c r="G16" s="27">
        <v>249</v>
      </c>
      <c r="H16" s="27">
        <v>258</v>
      </c>
      <c r="I16" s="27">
        <v>253</v>
      </c>
      <c r="J16" s="27">
        <v>235</v>
      </c>
      <c r="K16" s="27">
        <v>227</v>
      </c>
      <c r="L16" s="27">
        <v>294</v>
      </c>
      <c r="M16" s="71">
        <v>260</v>
      </c>
      <c r="N16" s="27">
        <v>250</v>
      </c>
      <c r="O16" s="138">
        <f>SUM(C16:N16)</f>
        <v>3027</v>
      </c>
      <c r="P16" s="138">
        <f>SUM(C16:E16)</f>
        <v>738</v>
      </c>
      <c r="Q16" s="70"/>
      <c r="X16" s="90"/>
    </row>
    <row r="17" spans="1:17" ht="12.75" customHeight="1">
      <c r="A17" s="140"/>
      <c r="B17" s="141" t="s">
        <v>4</v>
      </c>
      <c r="C17" s="21">
        <f t="shared" ref="C17:E17" si="3">C15/C16*100</f>
        <v>100.41152263374487</v>
      </c>
      <c r="D17" s="21">
        <f t="shared" si="3"/>
        <v>86.639676113360323</v>
      </c>
      <c r="E17" s="24">
        <f t="shared" si="3"/>
        <v>71.774193548387103</v>
      </c>
      <c r="F17" s="69"/>
      <c r="G17" s="21"/>
      <c r="H17" s="21"/>
      <c r="I17" s="21"/>
      <c r="J17" s="21"/>
      <c r="K17" s="21"/>
      <c r="L17" s="21"/>
      <c r="M17" s="21"/>
      <c r="N17" s="21"/>
      <c r="O17" s="22"/>
      <c r="P17" s="22">
        <f>P15/P16*100</f>
        <v>86.178861788617894</v>
      </c>
      <c r="Q17" s="29"/>
    </row>
    <row r="18" spans="1:17" ht="12.75" customHeight="1">
      <c r="A18" s="143"/>
      <c r="B18" s="137">
        <v>2014</v>
      </c>
      <c r="C18" s="27">
        <f t="shared" ref="C18:N19" si="4">C9-C12-C15</f>
        <v>740</v>
      </c>
      <c r="D18" s="27">
        <f t="shared" si="4"/>
        <v>724</v>
      </c>
      <c r="E18" s="27">
        <f t="shared" si="4"/>
        <v>691</v>
      </c>
      <c r="F18" s="27"/>
      <c r="G18" s="27"/>
      <c r="H18" s="27"/>
      <c r="I18" s="27"/>
      <c r="J18" s="27"/>
      <c r="K18" s="27"/>
      <c r="L18" s="27"/>
      <c r="M18" s="27"/>
      <c r="N18" s="27"/>
      <c r="O18" s="138"/>
      <c r="P18" s="188">
        <f>SUM(C18:N18)</f>
        <v>2155</v>
      </c>
      <c r="Q18" s="70"/>
    </row>
    <row r="19" spans="1:17" ht="12.75" customHeight="1">
      <c r="A19" s="143" t="s">
        <v>68</v>
      </c>
      <c r="B19" s="137">
        <v>2013</v>
      </c>
      <c r="C19" s="27">
        <f>C10-C13-C16</f>
        <v>665</v>
      </c>
      <c r="D19" s="27">
        <f t="shared" si="4"/>
        <v>575</v>
      </c>
      <c r="E19" s="71">
        <f t="shared" si="4"/>
        <v>633</v>
      </c>
      <c r="F19" s="70">
        <f t="shared" si="4"/>
        <v>651</v>
      </c>
      <c r="G19" s="27">
        <f t="shared" si="4"/>
        <v>700</v>
      </c>
      <c r="H19" s="27">
        <f t="shared" si="4"/>
        <v>589</v>
      </c>
      <c r="I19" s="27">
        <f t="shared" si="4"/>
        <v>602</v>
      </c>
      <c r="J19" s="27">
        <f t="shared" si="4"/>
        <v>591</v>
      </c>
      <c r="K19" s="27">
        <f t="shared" si="4"/>
        <v>678</v>
      </c>
      <c r="L19" s="27">
        <f t="shared" si="4"/>
        <v>742</v>
      </c>
      <c r="M19" s="27">
        <f t="shared" si="4"/>
        <v>672</v>
      </c>
      <c r="N19" s="27">
        <f t="shared" si="4"/>
        <v>693</v>
      </c>
      <c r="O19" s="56">
        <f>O10-O13-O16</f>
        <v>7791</v>
      </c>
      <c r="P19" s="138">
        <f>SUM(C19:E19)</f>
        <v>1873</v>
      </c>
      <c r="Q19" s="70"/>
    </row>
    <row r="20" spans="1:17" ht="12.75" customHeight="1">
      <c r="A20" s="144" t="s">
        <v>69</v>
      </c>
      <c r="B20" s="141" t="s">
        <v>4</v>
      </c>
      <c r="C20" s="21">
        <f t="shared" ref="C20:E20" si="5">C18/C19*100</f>
        <v>111.27819548872179</v>
      </c>
      <c r="D20" s="21">
        <f t="shared" si="5"/>
        <v>125.91304347826086</v>
      </c>
      <c r="E20" s="24">
        <f t="shared" si="5"/>
        <v>109.16271721958925</v>
      </c>
      <c r="F20" s="69"/>
      <c r="G20" s="21"/>
      <c r="H20" s="21"/>
      <c r="I20" s="21"/>
      <c r="J20" s="21"/>
      <c r="K20" s="21"/>
      <c r="L20" s="21"/>
      <c r="M20" s="21"/>
      <c r="N20" s="21"/>
      <c r="O20" s="22"/>
      <c r="P20" s="22">
        <f>P18/P19*100</f>
        <v>115.05605979711693</v>
      </c>
      <c r="Q20" s="29"/>
    </row>
    <row r="21" spans="1:17" ht="12.75" customHeight="1">
      <c r="A21" s="136"/>
      <c r="B21" s="137">
        <v>2014</v>
      </c>
      <c r="C21" s="27">
        <v>973</v>
      </c>
      <c r="D21" s="27">
        <v>852</v>
      </c>
      <c r="E21" s="71">
        <v>939</v>
      </c>
      <c r="F21" s="71"/>
      <c r="G21" s="27"/>
      <c r="H21" s="27"/>
      <c r="I21" s="27"/>
      <c r="J21" s="27"/>
      <c r="K21" s="27"/>
      <c r="L21" s="27"/>
      <c r="M21" s="71"/>
      <c r="N21" s="27"/>
      <c r="O21" s="138"/>
      <c r="P21" s="188">
        <f>SUM(C21:N21)</f>
        <v>2764</v>
      </c>
      <c r="Q21" s="70"/>
    </row>
    <row r="22" spans="1:17" ht="12.75" customHeight="1">
      <c r="A22" s="136" t="s">
        <v>12</v>
      </c>
      <c r="B22" s="137">
        <v>2013</v>
      </c>
      <c r="C22" s="27">
        <v>912</v>
      </c>
      <c r="D22" s="27">
        <v>784</v>
      </c>
      <c r="E22" s="71">
        <v>903</v>
      </c>
      <c r="F22" s="71">
        <v>830</v>
      </c>
      <c r="G22" s="27">
        <v>932</v>
      </c>
      <c r="H22" s="27">
        <v>846</v>
      </c>
      <c r="I22" s="27">
        <v>835</v>
      </c>
      <c r="J22" s="27">
        <v>912</v>
      </c>
      <c r="K22" s="27">
        <v>901</v>
      </c>
      <c r="L22" s="27">
        <v>1052</v>
      </c>
      <c r="M22" s="71">
        <v>932</v>
      </c>
      <c r="N22" s="27">
        <v>890</v>
      </c>
      <c r="O22" s="138">
        <f>SUM(C22:N22)</f>
        <v>10729</v>
      </c>
      <c r="P22" s="138">
        <f>SUM(C22:E22)</f>
        <v>2599</v>
      </c>
      <c r="Q22" s="70"/>
    </row>
    <row r="23" spans="1:17" ht="12.75" customHeight="1">
      <c r="A23" s="140"/>
      <c r="B23" s="141" t="s">
        <v>4</v>
      </c>
      <c r="C23" s="21">
        <f t="shared" ref="C23:E23" si="6">C21/C22*100</f>
        <v>106.68859649122805</v>
      </c>
      <c r="D23" s="21">
        <f t="shared" si="6"/>
        <v>108.67346938775511</v>
      </c>
      <c r="E23" s="24">
        <f t="shared" si="6"/>
        <v>103.98671096345515</v>
      </c>
      <c r="F23" s="69"/>
      <c r="G23" s="21"/>
      <c r="H23" s="21"/>
      <c r="I23" s="21"/>
      <c r="J23" s="21"/>
      <c r="K23" s="21"/>
      <c r="L23" s="21"/>
      <c r="M23" s="21"/>
      <c r="N23" s="21"/>
      <c r="O23" s="22"/>
      <c r="P23" s="22">
        <f>P21/P22*100</f>
        <v>106.34859561369758</v>
      </c>
      <c r="Q23" s="29"/>
    </row>
    <row r="24" spans="1:17" ht="12.75" customHeight="1">
      <c r="A24" s="136"/>
      <c r="B24" s="137">
        <v>2014</v>
      </c>
      <c r="C24" s="27">
        <v>58</v>
      </c>
      <c r="D24" s="27">
        <v>63</v>
      </c>
      <c r="E24" s="71">
        <v>79</v>
      </c>
      <c r="F24" s="27"/>
      <c r="G24" s="27"/>
      <c r="H24" s="27"/>
      <c r="I24" s="27"/>
      <c r="J24" s="27"/>
      <c r="K24" s="27"/>
      <c r="L24" s="27"/>
      <c r="M24" s="71"/>
      <c r="N24" s="27"/>
      <c r="O24" s="55"/>
      <c r="P24" s="188">
        <f>SUM(C24:N24)</f>
        <v>200</v>
      </c>
      <c r="Q24" s="70"/>
    </row>
    <row r="25" spans="1:17" ht="12.75" customHeight="1">
      <c r="A25" s="136" t="s">
        <v>172</v>
      </c>
      <c r="B25" s="137">
        <v>2013</v>
      </c>
      <c r="C25" s="27">
        <v>57</v>
      </c>
      <c r="D25" s="27">
        <v>61</v>
      </c>
      <c r="E25" s="71">
        <v>72</v>
      </c>
      <c r="F25" s="27">
        <v>65</v>
      </c>
      <c r="G25" s="27">
        <v>71</v>
      </c>
      <c r="H25" s="27">
        <v>64</v>
      </c>
      <c r="I25" s="27">
        <v>67</v>
      </c>
      <c r="J25" s="27">
        <v>65</v>
      </c>
      <c r="K25" s="27">
        <v>75</v>
      </c>
      <c r="L25" s="27">
        <v>71</v>
      </c>
      <c r="M25" s="71">
        <v>70</v>
      </c>
      <c r="N25" s="27">
        <v>59</v>
      </c>
      <c r="O25" s="138">
        <f>SUM(C25:N25)</f>
        <v>797</v>
      </c>
      <c r="P25" s="138">
        <f>SUM(C25:E25)</f>
        <v>190</v>
      </c>
      <c r="Q25" s="70"/>
    </row>
    <row r="26" spans="1:17" ht="12.75" customHeight="1">
      <c r="A26" s="136" t="s">
        <v>112</v>
      </c>
      <c r="B26" s="141" t="s">
        <v>4</v>
      </c>
      <c r="C26" s="21">
        <f t="shared" ref="C26:E26" si="7">C24/C25*100</f>
        <v>101.75438596491229</v>
      </c>
      <c r="D26" s="21">
        <f t="shared" si="7"/>
        <v>103.27868852459017</v>
      </c>
      <c r="E26" s="24">
        <f t="shared" si="7"/>
        <v>109.72222222222223</v>
      </c>
      <c r="F26" s="69"/>
      <c r="G26" s="21"/>
      <c r="H26" s="21"/>
      <c r="I26" s="21"/>
      <c r="J26" s="21"/>
      <c r="K26" s="21"/>
      <c r="L26" s="21"/>
      <c r="M26" s="21"/>
      <c r="N26" s="21"/>
      <c r="O26" s="22"/>
      <c r="P26" s="22">
        <f>P24/P25*100</f>
        <v>105.26315789473684</v>
      </c>
      <c r="Q26" s="29"/>
    </row>
    <row r="27" spans="1:17" ht="12.75" customHeight="1">
      <c r="A27" s="145"/>
      <c r="B27" s="137">
        <v>2014</v>
      </c>
      <c r="C27" s="27">
        <v>976</v>
      </c>
      <c r="D27" s="27">
        <v>882</v>
      </c>
      <c r="E27" s="71">
        <v>862</v>
      </c>
      <c r="F27" s="27"/>
      <c r="G27" s="27"/>
      <c r="H27" s="27"/>
      <c r="I27" s="27"/>
      <c r="J27" s="27"/>
      <c r="K27" s="27"/>
      <c r="L27" s="27"/>
      <c r="M27" s="71"/>
      <c r="N27" s="27"/>
      <c r="O27" s="55"/>
      <c r="P27" s="188">
        <f>SUM(C27:N27)</f>
        <v>2720</v>
      </c>
      <c r="Q27" s="70"/>
    </row>
    <row r="28" spans="1:17" ht="12.75" customHeight="1">
      <c r="A28" s="146" t="s">
        <v>115</v>
      </c>
      <c r="B28" s="137">
        <v>2013</v>
      </c>
      <c r="C28" s="27">
        <v>990</v>
      </c>
      <c r="D28" s="27">
        <v>746</v>
      </c>
      <c r="E28" s="71">
        <v>926</v>
      </c>
      <c r="F28" s="27">
        <v>1104</v>
      </c>
      <c r="G28" s="27">
        <v>812</v>
      </c>
      <c r="H28" s="27">
        <v>867</v>
      </c>
      <c r="I28" s="27">
        <v>846</v>
      </c>
      <c r="J28" s="27">
        <v>1049</v>
      </c>
      <c r="K28" s="27">
        <v>1069</v>
      </c>
      <c r="L28" s="27">
        <v>972</v>
      </c>
      <c r="M28" s="71">
        <v>923</v>
      </c>
      <c r="N28" s="27">
        <v>1004</v>
      </c>
      <c r="O28" s="138">
        <f>SUM(C28:N28)</f>
        <v>11308</v>
      </c>
      <c r="P28" s="138">
        <f>SUM(C28:E28)</f>
        <v>2662</v>
      </c>
      <c r="Q28" s="70"/>
    </row>
    <row r="29" spans="1:17" ht="12.75" customHeight="1">
      <c r="A29" s="147" t="s">
        <v>114</v>
      </c>
      <c r="B29" s="141" t="s">
        <v>4</v>
      </c>
      <c r="C29" s="21">
        <f t="shared" ref="C29:E29" si="8">C27/C28*100</f>
        <v>98.585858585858588</v>
      </c>
      <c r="D29" s="21">
        <f t="shared" si="8"/>
        <v>118.23056300268095</v>
      </c>
      <c r="E29" s="24">
        <f t="shared" si="8"/>
        <v>93.088552915766741</v>
      </c>
      <c r="F29" s="69"/>
      <c r="G29" s="21"/>
      <c r="H29" s="21"/>
      <c r="I29" s="21"/>
      <c r="J29" s="21"/>
      <c r="K29" s="21"/>
      <c r="L29" s="21"/>
      <c r="M29" s="21"/>
      <c r="N29" s="21"/>
      <c r="O29" s="22"/>
      <c r="P29" s="22">
        <f>P27/P28*100</f>
        <v>102.17881292261457</v>
      </c>
      <c r="Q29" s="29"/>
    </row>
    <row r="30" spans="1:17" ht="12.75" customHeight="1">
      <c r="A30" s="136"/>
      <c r="B30" s="137">
        <v>2014</v>
      </c>
      <c r="C30" s="27">
        <v>1370</v>
      </c>
      <c r="D30" s="27">
        <v>1477</v>
      </c>
      <c r="E30" s="71">
        <v>1385</v>
      </c>
      <c r="F30" s="27"/>
      <c r="G30" s="27"/>
      <c r="H30" s="27"/>
      <c r="I30" s="27"/>
      <c r="J30" s="27"/>
      <c r="K30" s="27"/>
      <c r="L30" s="27"/>
      <c r="M30" s="71"/>
      <c r="N30" s="27"/>
      <c r="O30" s="55"/>
      <c r="P30" s="188">
        <f>SUM(C30:N30)</f>
        <v>4232</v>
      </c>
      <c r="Q30" s="70"/>
    </row>
    <row r="31" spans="1:17" ht="12.75" customHeight="1">
      <c r="A31" s="136" t="s">
        <v>116</v>
      </c>
      <c r="B31" s="137">
        <v>2013</v>
      </c>
      <c r="C31" s="27">
        <v>1194</v>
      </c>
      <c r="D31" s="27">
        <v>1311</v>
      </c>
      <c r="E31" s="71">
        <v>1265</v>
      </c>
      <c r="F31" s="27">
        <v>1195</v>
      </c>
      <c r="G31" s="27">
        <v>1198</v>
      </c>
      <c r="H31" s="27">
        <v>1141</v>
      </c>
      <c r="I31" s="27">
        <v>1228</v>
      </c>
      <c r="J31" s="27">
        <v>1185</v>
      </c>
      <c r="K31" s="27">
        <v>1322</v>
      </c>
      <c r="L31" s="27">
        <v>1578</v>
      </c>
      <c r="M31" s="71">
        <v>1552</v>
      </c>
      <c r="N31" s="27">
        <v>1734</v>
      </c>
      <c r="O31" s="138">
        <f>SUM(C31:N31)</f>
        <v>15903</v>
      </c>
      <c r="P31" s="138">
        <f>SUM(C31:E31)</f>
        <v>3770</v>
      </c>
      <c r="Q31" s="70"/>
    </row>
    <row r="32" spans="1:17" ht="12.75" customHeight="1">
      <c r="A32" s="150"/>
      <c r="B32" s="141" t="s">
        <v>4</v>
      </c>
      <c r="C32" s="21">
        <f t="shared" ref="C32:E32" si="9">C30/C31*100</f>
        <v>114.74036850921271</v>
      </c>
      <c r="D32" s="21">
        <f t="shared" si="9"/>
        <v>112.66209000762777</v>
      </c>
      <c r="E32" s="24">
        <f t="shared" si="9"/>
        <v>109.48616600790513</v>
      </c>
      <c r="F32" s="69"/>
      <c r="G32" s="21"/>
      <c r="H32" s="21"/>
      <c r="I32" s="21"/>
      <c r="J32" s="21"/>
      <c r="K32" s="21"/>
      <c r="L32" s="21"/>
      <c r="M32" s="21"/>
      <c r="N32" s="21"/>
      <c r="O32" s="22"/>
      <c r="P32" s="22">
        <f>P30/P31*100</f>
        <v>112.25464190981434</v>
      </c>
      <c r="Q32" s="29"/>
    </row>
    <row r="33" spans="1:17" ht="12.75" customHeight="1">
      <c r="A33" s="151"/>
      <c r="B33" s="171">
        <v>2014</v>
      </c>
      <c r="C33" s="200">
        <v>61</v>
      </c>
      <c r="D33" s="200">
        <v>71</v>
      </c>
      <c r="E33" s="200">
        <v>66</v>
      </c>
      <c r="F33" s="200"/>
      <c r="G33" s="200"/>
      <c r="H33" s="200"/>
      <c r="I33" s="200"/>
      <c r="J33" s="200"/>
      <c r="K33" s="200"/>
      <c r="L33" s="200"/>
      <c r="M33" s="200"/>
      <c r="N33" s="27"/>
      <c r="O33" s="629"/>
      <c r="P33" s="188">
        <f>SUM(C33:N33)</f>
        <v>198</v>
      </c>
      <c r="Q33" s="70"/>
    </row>
    <row r="34" spans="1:17" ht="12.75" customHeight="1">
      <c r="A34" s="136" t="s">
        <v>13</v>
      </c>
      <c r="B34" s="137">
        <v>2013</v>
      </c>
      <c r="C34" s="71">
        <v>68</v>
      </c>
      <c r="D34" s="71">
        <v>69</v>
      </c>
      <c r="E34" s="71">
        <v>67</v>
      </c>
      <c r="F34" s="71">
        <v>52</v>
      </c>
      <c r="G34" s="71">
        <v>61</v>
      </c>
      <c r="H34" s="71">
        <v>52</v>
      </c>
      <c r="I34" s="71">
        <v>53</v>
      </c>
      <c r="J34" s="71">
        <v>57</v>
      </c>
      <c r="K34" s="71">
        <v>63</v>
      </c>
      <c r="L34" s="71">
        <v>68</v>
      </c>
      <c r="M34" s="71">
        <v>62</v>
      </c>
      <c r="N34" s="27">
        <v>62</v>
      </c>
      <c r="O34" s="138">
        <f>SUM(C34:N34)</f>
        <v>734</v>
      </c>
      <c r="P34" s="138">
        <f>SUM(C34:E34)</f>
        <v>204</v>
      </c>
      <c r="Q34" s="70"/>
    </row>
    <row r="35" spans="1:17" ht="12.75" customHeight="1" thickBot="1">
      <c r="A35" s="153"/>
      <c r="B35" s="173" t="s">
        <v>4</v>
      </c>
      <c r="C35" s="34">
        <f t="shared" ref="C35:E35" si="10">C33/C34*100</f>
        <v>89.705882352941174</v>
      </c>
      <c r="D35" s="34">
        <f t="shared" si="10"/>
        <v>102.89855072463767</v>
      </c>
      <c r="E35" s="64">
        <f t="shared" si="10"/>
        <v>98.507462686567166</v>
      </c>
      <c r="F35" s="64"/>
      <c r="G35" s="65"/>
      <c r="H35" s="34"/>
      <c r="I35" s="34"/>
      <c r="J35" s="34"/>
      <c r="K35" s="34"/>
      <c r="L35" s="34"/>
      <c r="M35" s="34"/>
      <c r="N35" s="630"/>
      <c r="O35" s="31"/>
      <c r="P35" s="31">
        <f>P33/P34*100</f>
        <v>97.058823529411768</v>
      </c>
      <c r="Q35" s="29"/>
    </row>
    <row r="36" spans="1:17" ht="12.75" customHeight="1" thickTop="1">
      <c r="A36" s="154"/>
      <c r="B36" s="175">
        <v>2014</v>
      </c>
      <c r="C36" s="27">
        <v>8865</v>
      </c>
      <c r="D36" s="27">
        <v>9199</v>
      </c>
      <c r="E36" s="201">
        <v>9692</v>
      </c>
      <c r="F36" s="201"/>
      <c r="G36" s="27"/>
      <c r="H36" s="201"/>
      <c r="I36" s="27"/>
      <c r="J36" s="27"/>
      <c r="K36" s="27"/>
      <c r="L36" s="27"/>
      <c r="M36" s="71"/>
      <c r="N36" s="27"/>
      <c r="O36" s="56"/>
      <c r="P36" s="138">
        <f>SUM(C36:N36)</f>
        <v>27756</v>
      </c>
      <c r="Q36" s="29"/>
    </row>
    <row r="37" spans="1:17" ht="12.75" customHeight="1">
      <c r="A37" s="154" t="s">
        <v>73</v>
      </c>
      <c r="B37" s="137">
        <v>2013</v>
      </c>
      <c r="C37" s="27">
        <v>8087</v>
      </c>
      <c r="D37" s="27">
        <v>8225</v>
      </c>
      <c r="E37" s="71">
        <v>8466</v>
      </c>
      <c r="F37" s="71">
        <v>8610</v>
      </c>
      <c r="G37" s="27">
        <v>8561</v>
      </c>
      <c r="H37" s="71">
        <v>8655</v>
      </c>
      <c r="I37" s="27">
        <v>8570</v>
      </c>
      <c r="J37" s="27">
        <v>8384</v>
      </c>
      <c r="K37" s="27">
        <v>9352</v>
      </c>
      <c r="L37" s="27">
        <v>10418</v>
      </c>
      <c r="M37" s="71">
        <v>9686</v>
      </c>
      <c r="N37" s="27">
        <v>8378</v>
      </c>
      <c r="O37" s="138">
        <f>SUM(C37:N37)</f>
        <v>105392</v>
      </c>
      <c r="P37" s="138">
        <f>SUM(C37:E37)</f>
        <v>24778</v>
      </c>
      <c r="Q37" s="29"/>
    </row>
    <row r="38" spans="1:17" ht="12.75" customHeight="1" thickBot="1">
      <c r="A38" s="156"/>
      <c r="B38" s="157" t="s">
        <v>4</v>
      </c>
      <c r="C38" s="25">
        <f t="shared" ref="C38:E38" si="11">C36/C37*100</f>
        <v>109.62037838506245</v>
      </c>
      <c r="D38" s="25">
        <f t="shared" si="11"/>
        <v>111.84194528875379</v>
      </c>
      <c r="E38" s="25">
        <f t="shared" si="11"/>
        <v>114.48145523269548</v>
      </c>
      <c r="F38" s="23"/>
      <c r="G38" s="25"/>
      <c r="H38" s="25"/>
      <c r="I38" s="25"/>
      <c r="J38" s="25"/>
      <c r="K38" s="25"/>
      <c r="L38" s="25"/>
      <c r="M38" s="25"/>
      <c r="N38" s="54"/>
      <c r="O38" s="26"/>
      <c r="P38" s="26">
        <f>P36/P37*100</f>
        <v>112.01872628945031</v>
      </c>
      <c r="Q38" s="29"/>
    </row>
    <row r="39" spans="1:17" ht="12.75" customHeight="1">
      <c r="A39" s="158" t="s">
        <v>70</v>
      </c>
      <c r="B39" s="189"/>
      <c r="C39" s="190"/>
      <c r="D39" s="191"/>
      <c r="E39" s="191"/>
      <c r="F39" s="192"/>
      <c r="G39" s="191"/>
      <c r="H39" s="191"/>
      <c r="I39" s="190"/>
      <c r="J39" s="193"/>
      <c r="K39" s="191"/>
      <c r="L39" s="191"/>
      <c r="M39" s="191"/>
      <c r="N39" s="191"/>
      <c r="O39" s="191"/>
    </row>
    <row r="40" spans="1:17" ht="12.75" customHeight="1">
      <c r="A40" s="158" t="s">
        <v>220</v>
      </c>
      <c r="L40" s="182" t="s">
        <v>119</v>
      </c>
      <c r="P40" s="194"/>
      <c r="Q40" s="194"/>
    </row>
    <row r="41" spans="1:17" ht="12.75" customHeight="1"/>
    <row r="50" spans="1:13">
      <c r="C50" s="180"/>
      <c r="D50" s="180"/>
      <c r="E50" s="180"/>
      <c r="F50" s="180"/>
      <c r="G50" s="627"/>
      <c r="H50" s="180"/>
      <c r="I50" s="180"/>
      <c r="J50" s="180"/>
      <c r="K50" s="180"/>
      <c r="L50" s="180"/>
      <c r="M50" s="180"/>
    </row>
    <row r="51" spans="1:13">
      <c r="A51" s="107"/>
      <c r="B51" s="189"/>
      <c r="C51" s="196"/>
      <c r="D51" s="196"/>
      <c r="E51" s="196"/>
      <c r="F51" s="196"/>
      <c r="G51" s="196"/>
      <c r="H51" s="196"/>
      <c r="I51" s="196"/>
      <c r="J51" s="196"/>
      <c r="K51" s="196"/>
      <c r="L51" s="196"/>
      <c r="M51" s="196"/>
    </row>
    <row r="52" spans="1:13">
      <c r="A52" s="107"/>
      <c r="B52" s="189"/>
      <c r="C52" s="196"/>
      <c r="D52" s="196"/>
      <c r="E52" s="196"/>
      <c r="F52" s="196"/>
      <c r="G52" s="196"/>
      <c r="H52" s="196"/>
      <c r="I52" s="196"/>
      <c r="J52" s="196"/>
      <c r="K52" s="196"/>
      <c r="L52" s="196"/>
      <c r="M52" s="196"/>
    </row>
    <row r="53" spans="1:13">
      <c r="A53" s="107"/>
      <c r="B53" s="191"/>
      <c r="C53" s="191"/>
      <c r="D53" s="191"/>
      <c r="E53" s="191"/>
      <c r="F53" s="191"/>
      <c r="G53" s="191"/>
      <c r="H53" s="191"/>
      <c r="I53" s="191"/>
      <c r="J53" s="191"/>
      <c r="K53" s="191"/>
      <c r="L53" s="191"/>
      <c r="M53" s="191"/>
    </row>
  </sheetData>
  <mergeCells count="2">
    <mergeCell ref="A3:P3"/>
    <mergeCell ref="A2:P2"/>
  </mergeCells>
  <phoneticPr fontId="0" type="noConversion"/>
  <hyperlinks>
    <hyperlink ref="A1" location="obsah!A1" display="obsah"/>
  </hyperlinks>
  <printOptions gridLinesSet="0"/>
  <pageMargins left="0.59055118110236227" right="0" top="0.61" bottom="0.67" header="0.43" footer="0.34"/>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List13"/>
  <dimension ref="A1:X90"/>
  <sheetViews>
    <sheetView showGridLines="0" topLeftCell="A7" zoomScaleNormal="100" workbookViewId="0">
      <selection activeCell="F38" sqref="F38:N38"/>
    </sheetView>
  </sheetViews>
  <sheetFormatPr defaultColWidth="8.85546875" defaultRowHeight="12.75"/>
  <cols>
    <col min="1" max="1" width="26.140625" style="6" customWidth="1"/>
    <col min="2" max="2" width="5.85546875" style="182" customWidth="1"/>
    <col min="3" max="14" width="7.28515625" style="182" customWidth="1"/>
    <col min="15" max="16" width="8.7109375" style="182" customWidth="1"/>
    <col min="17" max="17" width="11.5703125" style="182" customWidth="1"/>
    <col min="18" max="16384" width="8.85546875" style="6"/>
  </cols>
  <sheetData>
    <row r="1" spans="1:24" ht="14.25">
      <c r="A1" s="427" t="s">
        <v>133</v>
      </c>
    </row>
    <row r="2" spans="1:24" ht="24" customHeight="1">
      <c r="A2" s="915" t="s">
        <v>292</v>
      </c>
      <c r="B2" s="915"/>
      <c r="C2" s="915"/>
      <c r="D2" s="915"/>
      <c r="E2" s="915"/>
      <c r="F2" s="915"/>
      <c r="G2" s="915"/>
      <c r="H2" s="915"/>
      <c r="I2" s="915"/>
      <c r="J2" s="915"/>
      <c r="K2" s="915"/>
      <c r="L2" s="915"/>
      <c r="M2" s="915"/>
      <c r="N2" s="915"/>
      <c r="O2" s="915"/>
      <c r="P2" s="915"/>
      <c r="Q2" s="180"/>
    </row>
    <row r="3" spans="1:24" ht="15" customHeight="1">
      <c r="A3" s="845" t="s">
        <v>397</v>
      </c>
      <c r="B3" s="845"/>
      <c r="C3" s="845"/>
      <c r="D3" s="845"/>
      <c r="E3" s="845"/>
      <c r="F3" s="845"/>
      <c r="G3" s="845"/>
      <c r="H3" s="845"/>
      <c r="I3" s="845"/>
      <c r="J3" s="845"/>
      <c r="K3" s="845"/>
      <c r="L3" s="845"/>
      <c r="M3" s="845"/>
      <c r="N3" s="845"/>
      <c r="O3" s="845"/>
      <c r="P3" s="845"/>
      <c r="Q3" s="180"/>
    </row>
    <row r="4" spans="1:24" ht="14.25" customHeight="1" thickBot="1">
      <c r="A4" s="128"/>
      <c r="B4" s="180"/>
      <c r="C4" s="180"/>
      <c r="D4" s="180"/>
      <c r="E4" s="181"/>
      <c r="F4" s="181"/>
      <c r="G4" s="181"/>
      <c r="H4" s="181"/>
      <c r="I4" s="181"/>
      <c r="J4" s="180"/>
      <c r="K4" s="180"/>
      <c r="L4" s="180"/>
      <c r="M4" s="180"/>
      <c r="N4" s="635" t="s">
        <v>168</v>
      </c>
      <c r="P4" s="183"/>
      <c r="Q4" s="184"/>
    </row>
    <row r="5" spans="1:24" ht="12.75" customHeight="1" thickBot="1">
      <c r="A5" s="132"/>
      <c r="B5" s="133" t="s">
        <v>51</v>
      </c>
      <c r="C5" s="134" t="s">
        <v>52</v>
      </c>
      <c r="D5" s="134" t="s">
        <v>53</v>
      </c>
      <c r="E5" s="134" t="s">
        <v>54</v>
      </c>
      <c r="F5" s="134" t="s">
        <v>55</v>
      </c>
      <c r="G5" s="134" t="s">
        <v>56</v>
      </c>
      <c r="H5" s="134" t="s">
        <v>57</v>
      </c>
      <c r="I5" s="134" t="s">
        <v>58</v>
      </c>
      <c r="J5" s="134" t="s">
        <v>59</v>
      </c>
      <c r="K5" s="134" t="s">
        <v>60</v>
      </c>
      <c r="L5" s="134" t="s">
        <v>61</v>
      </c>
      <c r="M5" s="185" t="s">
        <v>62</v>
      </c>
      <c r="N5" s="186" t="s">
        <v>63</v>
      </c>
      <c r="O5" s="135" t="s">
        <v>64</v>
      </c>
      <c r="P5" s="135" t="s">
        <v>402</v>
      </c>
      <c r="Q5" s="168"/>
    </row>
    <row r="6" spans="1:24" ht="12.75" customHeight="1">
      <c r="A6" s="136"/>
      <c r="B6" s="137">
        <v>2014</v>
      </c>
      <c r="C6" s="27">
        <v>10562</v>
      </c>
      <c r="D6" s="27">
        <v>10337</v>
      </c>
      <c r="E6" s="71">
        <v>11179</v>
      </c>
      <c r="F6" s="27"/>
      <c r="G6" s="27"/>
      <c r="H6" s="27"/>
      <c r="I6" s="27"/>
      <c r="J6" s="27"/>
      <c r="K6" s="27"/>
      <c r="L6" s="27"/>
      <c r="M6" s="71"/>
      <c r="N6" s="187"/>
      <c r="O6" s="138"/>
      <c r="P6" s="138">
        <f>SUM(C6:N6)</f>
        <v>32078</v>
      </c>
      <c r="Q6" s="70"/>
    </row>
    <row r="7" spans="1:24" ht="12.75" customHeight="1">
      <c r="A7" s="139" t="s">
        <v>65</v>
      </c>
      <c r="B7" s="137">
        <v>2013</v>
      </c>
      <c r="C7" s="27">
        <v>9673</v>
      </c>
      <c r="D7" s="27">
        <v>9570</v>
      </c>
      <c r="E7" s="71">
        <v>10197</v>
      </c>
      <c r="F7" s="27">
        <v>10403</v>
      </c>
      <c r="G7" s="27">
        <v>9952</v>
      </c>
      <c r="H7" s="27">
        <v>10012</v>
      </c>
      <c r="I7" s="27">
        <v>9849</v>
      </c>
      <c r="J7" s="27">
        <v>9446</v>
      </c>
      <c r="K7" s="27">
        <v>10920</v>
      </c>
      <c r="L7" s="27">
        <v>11624</v>
      </c>
      <c r="M7" s="71">
        <v>11117</v>
      </c>
      <c r="N7" s="187">
        <v>9145</v>
      </c>
      <c r="O7" s="138">
        <f>SUM(C7:N7)</f>
        <v>121908</v>
      </c>
      <c r="P7" s="138">
        <f>SUM(C7:E7)</f>
        <v>29440</v>
      </c>
      <c r="Q7" s="70"/>
    </row>
    <row r="8" spans="1:24" ht="12.75" customHeight="1">
      <c r="A8" s="140"/>
      <c r="B8" s="141" t="s">
        <v>4</v>
      </c>
      <c r="C8" s="24">
        <f t="shared" ref="C8:E8" si="0">C6/C7*100</f>
        <v>109.19053034218959</v>
      </c>
      <c r="D8" s="24">
        <f t="shared" si="0"/>
        <v>108.0146290491118</v>
      </c>
      <c r="E8" s="24">
        <f t="shared" si="0"/>
        <v>109.63028341669119</v>
      </c>
      <c r="F8" s="24"/>
      <c r="G8" s="24"/>
      <c r="H8" s="24"/>
      <c r="I8" s="24"/>
      <c r="J8" s="24"/>
      <c r="K8" s="24"/>
      <c r="L8" s="24"/>
      <c r="M8" s="24"/>
      <c r="N8" s="21"/>
      <c r="O8" s="22"/>
      <c r="P8" s="22">
        <f>P6/P7*100</f>
        <v>108.96059782608695</v>
      </c>
      <c r="Q8" s="29"/>
    </row>
    <row r="9" spans="1:24" ht="12.75" customHeight="1">
      <c r="A9" s="136"/>
      <c r="B9" s="137">
        <v>2014</v>
      </c>
      <c r="C9" s="27">
        <v>9502</v>
      </c>
      <c r="D9" s="27">
        <v>9261</v>
      </c>
      <c r="E9" s="27">
        <v>10019</v>
      </c>
      <c r="F9" s="27"/>
      <c r="G9" s="27"/>
      <c r="H9" s="27"/>
      <c r="I9" s="27"/>
      <c r="J9" s="27"/>
      <c r="K9" s="27"/>
      <c r="L9" s="27"/>
      <c r="M9" s="71"/>
      <c r="N9" s="187"/>
      <c r="O9" s="138"/>
      <c r="P9" s="188">
        <f>SUM(C9:N9)</f>
        <v>28782</v>
      </c>
      <c r="Q9" s="70"/>
    </row>
    <row r="10" spans="1:24" ht="12.75" customHeight="1">
      <c r="A10" s="136" t="s">
        <v>66</v>
      </c>
      <c r="B10" s="137">
        <v>2013</v>
      </c>
      <c r="C10" s="27">
        <v>8638</v>
      </c>
      <c r="D10" s="27">
        <v>8469</v>
      </c>
      <c r="E10" s="27">
        <v>9045</v>
      </c>
      <c r="F10" s="27">
        <v>9196</v>
      </c>
      <c r="G10" s="27">
        <v>8749</v>
      </c>
      <c r="H10" s="27">
        <v>8804</v>
      </c>
      <c r="I10" s="27">
        <v>8672</v>
      </c>
      <c r="J10" s="27">
        <v>8341</v>
      </c>
      <c r="K10" s="27">
        <v>9748</v>
      </c>
      <c r="L10" s="27">
        <v>10328</v>
      </c>
      <c r="M10" s="71">
        <v>9933</v>
      </c>
      <c r="N10" s="187">
        <v>8015</v>
      </c>
      <c r="O10" s="138">
        <f>SUM(C10:N10)</f>
        <v>107938</v>
      </c>
      <c r="P10" s="138">
        <f>SUM(C10:E10)</f>
        <v>26152</v>
      </c>
      <c r="Q10" s="70"/>
    </row>
    <row r="11" spans="1:24" ht="12.75" customHeight="1">
      <c r="A11" s="142" t="s">
        <v>67</v>
      </c>
      <c r="B11" s="141" t="s">
        <v>4</v>
      </c>
      <c r="C11" s="21">
        <f t="shared" ref="C11:E11" si="1">C9/C10*100</f>
        <v>110.00231535077565</v>
      </c>
      <c r="D11" s="21">
        <f t="shared" si="1"/>
        <v>109.35175345377259</v>
      </c>
      <c r="E11" s="21">
        <f t="shared" si="1"/>
        <v>110.76838032061913</v>
      </c>
      <c r="F11" s="21"/>
      <c r="G11" s="21"/>
      <c r="H11" s="24"/>
      <c r="I11" s="21"/>
      <c r="J11" s="21"/>
      <c r="K11" s="21"/>
      <c r="L11" s="21"/>
      <c r="M11" s="21"/>
      <c r="N11" s="21"/>
      <c r="O11" s="22"/>
      <c r="P11" s="22">
        <f>P9/P10*100</f>
        <v>110.05659223003977</v>
      </c>
      <c r="Q11" s="29"/>
    </row>
    <row r="12" spans="1:24" ht="12.75" customHeight="1">
      <c r="A12" s="143"/>
      <c r="B12" s="137">
        <v>2014</v>
      </c>
      <c r="C12" s="27">
        <v>8715</v>
      </c>
      <c r="D12" s="27">
        <v>8526</v>
      </c>
      <c r="E12" s="27">
        <v>9207</v>
      </c>
      <c r="F12" s="27"/>
      <c r="G12" s="27"/>
      <c r="H12" s="27"/>
      <c r="I12" s="27"/>
      <c r="J12" s="27"/>
      <c r="K12" s="27"/>
      <c r="L12" s="27"/>
      <c r="M12" s="71"/>
      <c r="N12" s="187"/>
      <c r="O12" s="138"/>
      <c r="P12" s="188">
        <f>SUM(C12:N12)</f>
        <v>26448</v>
      </c>
      <c r="Q12" s="70"/>
    </row>
    <row r="13" spans="1:24" ht="12.75" customHeight="1">
      <c r="A13" s="143" t="s">
        <v>242</v>
      </c>
      <c r="B13" s="137">
        <v>2013</v>
      </c>
      <c r="C13" s="27">
        <v>7935</v>
      </c>
      <c r="D13" s="27">
        <v>7750</v>
      </c>
      <c r="E13" s="27">
        <v>8244</v>
      </c>
      <c r="F13" s="27">
        <v>8437</v>
      </c>
      <c r="G13" s="27">
        <v>7991</v>
      </c>
      <c r="H13" s="27">
        <v>8073</v>
      </c>
      <c r="I13" s="27">
        <v>7926</v>
      </c>
      <c r="J13" s="27">
        <v>7605</v>
      </c>
      <c r="K13" s="27">
        <v>8949</v>
      </c>
      <c r="L13" s="27">
        <v>9435</v>
      </c>
      <c r="M13" s="71">
        <v>9114</v>
      </c>
      <c r="N13" s="187">
        <v>7308</v>
      </c>
      <c r="O13" s="138">
        <f>SUM(C13:N13)</f>
        <v>98767</v>
      </c>
      <c r="P13" s="138">
        <f>SUM(C13:E13)</f>
        <v>23929</v>
      </c>
      <c r="Q13" s="70"/>
    </row>
    <row r="14" spans="1:24" ht="12.75" customHeight="1">
      <c r="A14" s="140"/>
      <c r="B14" s="141" t="s">
        <v>4</v>
      </c>
      <c r="C14" s="21">
        <f t="shared" ref="C14:E14" si="2">C12/C13*100</f>
        <v>109.82986767485824</v>
      </c>
      <c r="D14" s="21">
        <f t="shared" si="2"/>
        <v>110.01290322580645</v>
      </c>
      <c r="E14" s="21">
        <f t="shared" si="2"/>
        <v>111.68122270742357</v>
      </c>
      <c r="F14" s="21"/>
      <c r="G14" s="21"/>
      <c r="H14" s="24"/>
      <c r="I14" s="21"/>
      <c r="J14" s="21"/>
      <c r="K14" s="21"/>
      <c r="L14" s="21"/>
      <c r="M14" s="21"/>
      <c r="N14" s="21"/>
      <c r="O14" s="22"/>
      <c r="P14" s="22">
        <f>P12/P13*100</f>
        <v>110.52697563625726</v>
      </c>
      <c r="Q14" s="29"/>
    </row>
    <row r="15" spans="1:24" ht="12.75" customHeight="1">
      <c r="A15" s="143"/>
      <c r="B15" s="137">
        <v>2014</v>
      </c>
      <c r="C15" s="27">
        <v>208</v>
      </c>
      <c r="D15" s="27">
        <v>205</v>
      </c>
      <c r="E15" s="27">
        <v>236</v>
      </c>
      <c r="F15" s="27"/>
      <c r="G15" s="27"/>
      <c r="H15" s="27"/>
      <c r="I15" s="27"/>
      <c r="J15" s="27"/>
      <c r="K15" s="27"/>
      <c r="L15" s="27"/>
      <c r="M15" s="71"/>
      <c r="N15" s="187"/>
      <c r="O15" s="138"/>
      <c r="P15" s="188">
        <f>SUM(C15:N15)</f>
        <v>649</v>
      </c>
      <c r="Q15" s="70"/>
    </row>
    <row r="16" spans="1:24" ht="12.75" customHeight="1">
      <c r="A16" s="143" t="s">
        <v>10</v>
      </c>
      <c r="B16" s="137">
        <v>2013</v>
      </c>
      <c r="C16" s="27">
        <v>203</v>
      </c>
      <c r="D16" s="27">
        <v>207</v>
      </c>
      <c r="E16" s="27">
        <v>200</v>
      </c>
      <c r="F16" s="27">
        <v>199</v>
      </c>
      <c r="G16" s="27">
        <v>194</v>
      </c>
      <c r="H16" s="27">
        <v>208</v>
      </c>
      <c r="I16" s="27">
        <v>191</v>
      </c>
      <c r="J16" s="27">
        <v>220</v>
      </c>
      <c r="K16" s="27">
        <v>237</v>
      </c>
      <c r="L16" s="27">
        <v>258</v>
      </c>
      <c r="M16" s="71">
        <v>244</v>
      </c>
      <c r="N16" s="187">
        <v>193</v>
      </c>
      <c r="O16" s="138">
        <f>SUM(C16:N16)</f>
        <v>2554</v>
      </c>
      <c r="P16" s="138">
        <f>SUM(C16:E16)</f>
        <v>610</v>
      </c>
      <c r="Q16" s="70"/>
      <c r="X16" s="90"/>
    </row>
    <row r="17" spans="1:18" ht="12.75" customHeight="1">
      <c r="A17" s="140"/>
      <c r="B17" s="141" t="s">
        <v>4</v>
      </c>
      <c r="C17" s="21">
        <f t="shared" ref="C17:E17" si="3">C15/C16*100</f>
        <v>102.46305418719213</v>
      </c>
      <c r="D17" s="21">
        <f t="shared" si="3"/>
        <v>99.033816425120762</v>
      </c>
      <c r="E17" s="21">
        <f t="shared" si="3"/>
        <v>118</v>
      </c>
      <c r="F17" s="21"/>
      <c r="G17" s="21"/>
      <c r="H17" s="24"/>
      <c r="I17" s="21"/>
      <c r="J17" s="21"/>
      <c r="K17" s="21"/>
      <c r="L17" s="21"/>
      <c r="M17" s="21"/>
      <c r="N17" s="21"/>
      <c r="O17" s="22"/>
      <c r="P17" s="22">
        <f>P15/P16*100</f>
        <v>106.39344262295083</v>
      </c>
      <c r="Q17" s="29"/>
    </row>
    <row r="18" spans="1:18" ht="12.75" customHeight="1">
      <c r="A18" s="143"/>
      <c r="B18" s="137">
        <v>2014</v>
      </c>
      <c r="C18" s="27">
        <f t="shared" ref="C18:N19" si="4">C9-C12-C15</f>
        <v>579</v>
      </c>
      <c r="D18" s="27">
        <f t="shared" si="4"/>
        <v>530</v>
      </c>
      <c r="E18" s="27">
        <f t="shared" si="4"/>
        <v>576</v>
      </c>
      <c r="F18" s="27"/>
      <c r="G18" s="27"/>
      <c r="H18" s="27"/>
      <c r="I18" s="27"/>
      <c r="J18" s="27"/>
      <c r="K18" s="27"/>
      <c r="L18" s="27"/>
      <c r="M18" s="27"/>
      <c r="N18" s="27"/>
      <c r="O18" s="138"/>
      <c r="P18" s="188">
        <f>SUM(C18:N18)</f>
        <v>1685</v>
      </c>
      <c r="Q18" s="70"/>
    </row>
    <row r="19" spans="1:18" ht="12.75" customHeight="1">
      <c r="A19" s="143" t="s">
        <v>68</v>
      </c>
      <c r="B19" s="137">
        <v>2013</v>
      </c>
      <c r="C19" s="27">
        <f t="shared" si="4"/>
        <v>500</v>
      </c>
      <c r="D19" s="27">
        <f t="shared" si="4"/>
        <v>512</v>
      </c>
      <c r="E19" s="27">
        <f t="shared" si="4"/>
        <v>601</v>
      </c>
      <c r="F19" s="27">
        <f t="shared" si="4"/>
        <v>560</v>
      </c>
      <c r="G19" s="27">
        <f t="shared" si="4"/>
        <v>564</v>
      </c>
      <c r="H19" s="27">
        <f t="shared" si="4"/>
        <v>523</v>
      </c>
      <c r="I19" s="27">
        <f t="shared" si="4"/>
        <v>555</v>
      </c>
      <c r="J19" s="27">
        <f t="shared" si="4"/>
        <v>516</v>
      </c>
      <c r="K19" s="27">
        <f t="shared" si="4"/>
        <v>562</v>
      </c>
      <c r="L19" s="27">
        <f t="shared" si="4"/>
        <v>635</v>
      </c>
      <c r="M19" s="71">
        <f t="shared" si="4"/>
        <v>575</v>
      </c>
      <c r="N19" s="187">
        <f t="shared" si="4"/>
        <v>514</v>
      </c>
      <c r="O19" s="56">
        <f>O10-O13-O16</f>
        <v>6617</v>
      </c>
      <c r="P19" s="138">
        <f>SUM(C19:E19)</f>
        <v>1613</v>
      </c>
      <c r="Q19" s="70"/>
    </row>
    <row r="20" spans="1:18" ht="12.75" customHeight="1">
      <c r="A20" s="144" t="s">
        <v>69</v>
      </c>
      <c r="B20" s="141" t="s">
        <v>4</v>
      </c>
      <c r="C20" s="21">
        <f t="shared" ref="C20:E20" si="5">C18/C19*100</f>
        <v>115.8</v>
      </c>
      <c r="D20" s="21">
        <f t="shared" si="5"/>
        <v>103.515625</v>
      </c>
      <c r="E20" s="21">
        <f t="shared" si="5"/>
        <v>95.840266222961731</v>
      </c>
      <c r="F20" s="21"/>
      <c r="G20" s="21"/>
      <c r="H20" s="24"/>
      <c r="I20" s="21"/>
      <c r="J20" s="21"/>
      <c r="K20" s="21"/>
      <c r="L20" s="21"/>
      <c r="M20" s="21"/>
      <c r="N20" s="21"/>
      <c r="O20" s="22"/>
      <c r="P20" s="22">
        <f>P18/P19*100</f>
        <v>104.46373217606944</v>
      </c>
      <c r="Q20" s="29"/>
    </row>
    <row r="21" spans="1:18" ht="12.75" customHeight="1">
      <c r="A21" s="136"/>
      <c r="B21" s="137">
        <v>2014</v>
      </c>
      <c r="C21" s="27">
        <v>396</v>
      </c>
      <c r="D21" s="27">
        <v>447</v>
      </c>
      <c r="E21" s="27">
        <v>511</v>
      </c>
      <c r="F21" s="27"/>
      <c r="G21" s="27"/>
      <c r="H21" s="27"/>
      <c r="I21" s="27"/>
      <c r="J21" s="27"/>
      <c r="K21" s="27"/>
      <c r="L21" s="27"/>
      <c r="M21" s="71"/>
      <c r="N21" s="187"/>
      <c r="O21" s="138"/>
      <c r="P21" s="188">
        <f>SUM(C21:N21)</f>
        <v>1354</v>
      </c>
      <c r="Q21" s="70"/>
    </row>
    <row r="22" spans="1:18" ht="12.75" customHeight="1">
      <c r="A22" s="136" t="s">
        <v>12</v>
      </c>
      <c r="B22" s="137">
        <v>2013</v>
      </c>
      <c r="C22" s="27">
        <v>385</v>
      </c>
      <c r="D22" s="27">
        <v>403</v>
      </c>
      <c r="E22" s="27">
        <v>449</v>
      </c>
      <c r="F22" s="27">
        <v>437</v>
      </c>
      <c r="G22" s="27">
        <v>439</v>
      </c>
      <c r="H22" s="27">
        <v>441</v>
      </c>
      <c r="I22" s="27">
        <v>425</v>
      </c>
      <c r="J22" s="27">
        <v>359</v>
      </c>
      <c r="K22" s="27">
        <v>418</v>
      </c>
      <c r="L22" s="27">
        <v>414</v>
      </c>
      <c r="M22" s="71">
        <v>378</v>
      </c>
      <c r="N22" s="187">
        <v>439</v>
      </c>
      <c r="O22" s="138">
        <f>SUM(C22:N22)</f>
        <v>4987</v>
      </c>
      <c r="P22" s="138">
        <f>SUM(C22:E22)</f>
        <v>1237</v>
      </c>
      <c r="Q22" s="70"/>
    </row>
    <row r="23" spans="1:18" ht="12.75" customHeight="1">
      <c r="A23" s="140"/>
      <c r="B23" s="141" t="s">
        <v>4</v>
      </c>
      <c r="C23" s="21">
        <f t="shared" ref="C23:E23" si="6">C21/C22*100</f>
        <v>102.85714285714285</v>
      </c>
      <c r="D23" s="21">
        <f t="shared" si="6"/>
        <v>110.91811414392059</v>
      </c>
      <c r="E23" s="21">
        <f t="shared" si="6"/>
        <v>113.80846325167037</v>
      </c>
      <c r="F23" s="21"/>
      <c r="G23" s="21"/>
      <c r="H23" s="24"/>
      <c r="I23" s="21"/>
      <c r="J23" s="21"/>
      <c r="K23" s="21"/>
      <c r="L23" s="21"/>
      <c r="M23" s="21"/>
      <c r="N23" s="21"/>
      <c r="O23" s="22"/>
      <c r="P23" s="22">
        <f>P21/P22*100</f>
        <v>109.45836701697655</v>
      </c>
      <c r="Q23" s="29"/>
    </row>
    <row r="24" spans="1:18" ht="12.75" customHeight="1">
      <c r="A24" s="136"/>
      <c r="B24" s="137">
        <v>2014</v>
      </c>
      <c r="C24" s="27">
        <v>52</v>
      </c>
      <c r="D24" s="27">
        <v>55</v>
      </c>
      <c r="E24" s="27">
        <v>60</v>
      </c>
      <c r="F24" s="27"/>
      <c r="G24" s="27"/>
      <c r="H24" s="27"/>
      <c r="I24" s="27"/>
      <c r="J24" s="27"/>
      <c r="K24" s="27"/>
      <c r="L24" s="27"/>
      <c r="M24" s="71"/>
      <c r="N24" s="187"/>
      <c r="O24" s="55"/>
      <c r="P24" s="188">
        <f>SUM(C24:N24)</f>
        <v>167</v>
      </c>
      <c r="Q24" s="70"/>
    </row>
    <row r="25" spans="1:18" ht="12.75" customHeight="1">
      <c r="A25" s="136" t="s">
        <v>171</v>
      </c>
      <c r="B25" s="137">
        <v>2013</v>
      </c>
      <c r="C25" s="27">
        <v>44</v>
      </c>
      <c r="D25" s="27">
        <v>46</v>
      </c>
      <c r="E25" s="27">
        <v>55</v>
      </c>
      <c r="F25" s="27">
        <v>54</v>
      </c>
      <c r="G25" s="27">
        <v>54</v>
      </c>
      <c r="H25" s="27">
        <v>51</v>
      </c>
      <c r="I25" s="27">
        <v>53</v>
      </c>
      <c r="J25" s="27">
        <v>52</v>
      </c>
      <c r="K25" s="27">
        <v>61</v>
      </c>
      <c r="L25" s="27">
        <v>62</v>
      </c>
      <c r="M25" s="71">
        <v>63</v>
      </c>
      <c r="N25" s="187">
        <v>64</v>
      </c>
      <c r="O25" s="138">
        <f>SUM(C25:N25)</f>
        <v>659</v>
      </c>
      <c r="P25" s="138">
        <f>SUM(C25:E25)</f>
        <v>145</v>
      </c>
      <c r="Q25" s="70"/>
    </row>
    <row r="26" spans="1:18" ht="12.75" customHeight="1">
      <c r="A26" s="136" t="s">
        <v>112</v>
      </c>
      <c r="B26" s="141" t="s">
        <v>4</v>
      </c>
      <c r="C26" s="21">
        <f t="shared" ref="C26:E26" si="7">C24/C25*100</f>
        <v>118.18181818181819</v>
      </c>
      <c r="D26" s="21">
        <f t="shared" si="7"/>
        <v>119.56521739130434</v>
      </c>
      <c r="E26" s="21">
        <f t="shared" si="7"/>
        <v>109.09090909090908</v>
      </c>
      <c r="F26" s="21"/>
      <c r="G26" s="21"/>
      <c r="H26" s="24"/>
      <c r="I26" s="21"/>
      <c r="J26" s="21"/>
      <c r="K26" s="21"/>
      <c r="L26" s="21"/>
      <c r="M26" s="21"/>
      <c r="N26" s="21"/>
      <c r="O26" s="22"/>
      <c r="P26" s="22">
        <f>P24/P25*100</f>
        <v>115.17241379310346</v>
      </c>
      <c r="Q26" s="29"/>
    </row>
    <row r="27" spans="1:18" ht="12.75" customHeight="1">
      <c r="A27" s="145"/>
      <c r="B27" s="137">
        <v>2014</v>
      </c>
      <c r="C27" s="27">
        <v>476</v>
      </c>
      <c r="D27" s="27">
        <v>447</v>
      </c>
      <c r="E27" s="27">
        <v>450</v>
      </c>
      <c r="F27" s="27"/>
      <c r="G27" s="27"/>
      <c r="H27" s="27"/>
      <c r="I27" s="27"/>
      <c r="J27" s="27"/>
      <c r="K27" s="27"/>
      <c r="L27" s="27"/>
      <c r="M27" s="71"/>
      <c r="N27" s="187"/>
      <c r="O27" s="55"/>
      <c r="P27" s="188">
        <f>SUM(C27:N27)</f>
        <v>1373</v>
      </c>
      <c r="Q27" s="70"/>
    </row>
    <row r="28" spans="1:18" ht="12.75" customHeight="1">
      <c r="A28" s="146" t="s">
        <v>115</v>
      </c>
      <c r="B28" s="137">
        <v>2013</v>
      </c>
      <c r="C28" s="27">
        <v>499</v>
      </c>
      <c r="D28" s="27">
        <v>527</v>
      </c>
      <c r="E28" s="27">
        <v>518</v>
      </c>
      <c r="F28" s="27">
        <v>581</v>
      </c>
      <c r="G28" s="27">
        <v>559</v>
      </c>
      <c r="H28" s="27">
        <v>563</v>
      </c>
      <c r="I28" s="27">
        <v>559</v>
      </c>
      <c r="J28" s="27">
        <v>528</v>
      </c>
      <c r="K28" s="27">
        <v>549</v>
      </c>
      <c r="L28" s="27">
        <v>670</v>
      </c>
      <c r="M28" s="71">
        <v>614</v>
      </c>
      <c r="N28" s="187">
        <v>492</v>
      </c>
      <c r="O28" s="138">
        <f>SUM(C28:N28)</f>
        <v>6659</v>
      </c>
      <c r="P28" s="138">
        <f>SUM(C28:E28)</f>
        <v>1544</v>
      </c>
      <c r="Q28" s="70"/>
    </row>
    <row r="29" spans="1:18" ht="12.75" customHeight="1">
      <c r="A29" s="147" t="s">
        <v>114</v>
      </c>
      <c r="B29" s="141" t="s">
        <v>4</v>
      </c>
      <c r="C29" s="21">
        <f t="shared" ref="C29:E29" si="8">C27/C28*100</f>
        <v>95.390781563126254</v>
      </c>
      <c r="D29" s="21">
        <f t="shared" si="8"/>
        <v>84.819734345351037</v>
      </c>
      <c r="E29" s="21">
        <f t="shared" si="8"/>
        <v>86.872586872586879</v>
      </c>
      <c r="F29" s="21"/>
      <c r="G29" s="21"/>
      <c r="H29" s="24"/>
      <c r="I29" s="21"/>
      <c r="J29" s="21"/>
      <c r="K29" s="21"/>
      <c r="L29" s="21"/>
      <c r="M29" s="21"/>
      <c r="N29" s="21"/>
      <c r="O29" s="22"/>
      <c r="P29" s="22">
        <f>P27/P28*100</f>
        <v>88.924870466321252</v>
      </c>
      <c r="Q29" s="29"/>
      <c r="R29" s="12"/>
    </row>
    <row r="30" spans="1:18" ht="12.75" customHeight="1">
      <c r="A30" s="136"/>
      <c r="B30" s="137">
        <v>2014</v>
      </c>
      <c r="C30" s="27">
        <v>129</v>
      </c>
      <c r="D30" s="27">
        <v>121</v>
      </c>
      <c r="E30" s="27">
        <v>133</v>
      </c>
      <c r="F30" s="27"/>
      <c r="G30" s="27"/>
      <c r="H30" s="27"/>
      <c r="I30" s="27"/>
      <c r="J30" s="27"/>
      <c r="K30" s="27"/>
      <c r="L30" s="27"/>
      <c r="M30" s="71"/>
      <c r="N30" s="187"/>
      <c r="O30" s="55"/>
      <c r="P30" s="188">
        <f>SUM(C30:N30)</f>
        <v>383</v>
      </c>
      <c r="Q30" s="70"/>
    </row>
    <row r="31" spans="1:18" ht="12.75" customHeight="1">
      <c r="A31" s="136" t="s">
        <v>116</v>
      </c>
      <c r="B31" s="137">
        <v>2013</v>
      </c>
      <c r="C31" s="27">
        <v>99</v>
      </c>
      <c r="D31" s="27">
        <v>117</v>
      </c>
      <c r="E31" s="27">
        <v>123</v>
      </c>
      <c r="F31" s="27">
        <v>127</v>
      </c>
      <c r="G31" s="27">
        <v>143</v>
      </c>
      <c r="H31" s="27">
        <v>145</v>
      </c>
      <c r="I31" s="27">
        <v>133</v>
      </c>
      <c r="J31" s="27">
        <v>161</v>
      </c>
      <c r="K31" s="27">
        <v>135</v>
      </c>
      <c r="L31" s="27">
        <v>142</v>
      </c>
      <c r="M31" s="71">
        <v>124</v>
      </c>
      <c r="N31" s="187">
        <v>126</v>
      </c>
      <c r="O31" s="138">
        <f>SUM(C31:N31)</f>
        <v>1575</v>
      </c>
      <c r="P31" s="138">
        <f>SUM(C31:E31)</f>
        <v>339</v>
      </c>
      <c r="Q31" s="70"/>
    </row>
    <row r="32" spans="1:18" ht="12.75" customHeight="1">
      <c r="A32" s="150"/>
      <c r="B32" s="141" t="s">
        <v>4</v>
      </c>
      <c r="C32" s="21">
        <f t="shared" ref="C32:E32" si="9">C30/C31*100</f>
        <v>130.30303030303031</v>
      </c>
      <c r="D32" s="21">
        <f t="shared" si="9"/>
        <v>103.41880341880344</v>
      </c>
      <c r="E32" s="21">
        <f t="shared" si="9"/>
        <v>108.130081300813</v>
      </c>
      <c r="F32" s="21"/>
      <c r="G32" s="21"/>
      <c r="H32" s="24"/>
      <c r="I32" s="21"/>
      <c r="J32" s="21"/>
      <c r="K32" s="21"/>
      <c r="L32" s="21"/>
      <c r="M32" s="21"/>
      <c r="N32" s="21"/>
      <c r="O32" s="22"/>
      <c r="P32" s="22">
        <f>P30/P31*100</f>
        <v>112.97935103244838</v>
      </c>
      <c r="Q32" s="29"/>
    </row>
    <row r="33" spans="1:17" ht="12.75" customHeight="1">
      <c r="A33" s="151"/>
      <c r="B33" s="171">
        <v>2014</v>
      </c>
      <c r="C33" s="27">
        <v>6</v>
      </c>
      <c r="D33" s="27">
        <v>7</v>
      </c>
      <c r="E33" s="27">
        <v>6</v>
      </c>
      <c r="F33" s="27"/>
      <c r="G33" s="27"/>
      <c r="H33" s="27"/>
      <c r="I33" s="27"/>
      <c r="J33" s="27"/>
      <c r="K33" s="27"/>
      <c r="L33" s="27"/>
      <c r="M33" s="71"/>
      <c r="N33" s="187"/>
      <c r="O33" s="629"/>
      <c r="P33" s="188">
        <f>SUM(C33:N33)</f>
        <v>19</v>
      </c>
      <c r="Q33" s="70"/>
    </row>
    <row r="34" spans="1:17" ht="12.75" customHeight="1">
      <c r="A34" s="136" t="s">
        <v>13</v>
      </c>
      <c r="B34" s="137">
        <v>2013</v>
      </c>
      <c r="C34" s="27">
        <v>9</v>
      </c>
      <c r="D34" s="27">
        <v>7</v>
      </c>
      <c r="E34" s="27">
        <v>7</v>
      </c>
      <c r="F34" s="27">
        <v>9</v>
      </c>
      <c r="G34" s="27">
        <v>8</v>
      </c>
      <c r="H34" s="27">
        <v>9</v>
      </c>
      <c r="I34" s="27">
        <v>7</v>
      </c>
      <c r="J34" s="27">
        <v>6</v>
      </c>
      <c r="K34" s="27">
        <v>7</v>
      </c>
      <c r="L34" s="27">
        <v>8</v>
      </c>
      <c r="M34" s="71">
        <v>5</v>
      </c>
      <c r="N34" s="187">
        <v>10</v>
      </c>
      <c r="O34" s="138">
        <f>SUM(C34:N34)</f>
        <v>92</v>
      </c>
      <c r="P34" s="138">
        <f>SUM(C34:E34)</f>
        <v>23</v>
      </c>
      <c r="Q34" s="70"/>
    </row>
    <row r="35" spans="1:17" ht="12.75" customHeight="1" thickBot="1">
      <c r="A35" s="153"/>
      <c r="B35" s="173" t="s">
        <v>4</v>
      </c>
      <c r="C35" s="34">
        <f t="shared" ref="C35:E35" si="10">C33/C34*100</f>
        <v>66.666666666666657</v>
      </c>
      <c r="D35" s="64">
        <f t="shared" si="10"/>
        <v>100</v>
      </c>
      <c r="E35" s="34">
        <f t="shared" si="10"/>
        <v>85.714285714285708</v>
      </c>
      <c r="F35" s="64"/>
      <c r="G35" s="34"/>
      <c r="H35" s="64"/>
      <c r="I35" s="34"/>
      <c r="J35" s="34"/>
      <c r="K35" s="34"/>
      <c r="L35" s="34"/>
      <c r="M35" s="34"/>
      <c r="N35" s="630"/>
      <c r="O35" s="31"/>
      <c r="P35" s="80">
        <f>P33/P34*100</f>
        <v>82.608695652173907</v>
      </c>
      <c r="Q35" s="29"/>
    </row>
    <row r="36" spans="1:17" ht="12.75" customHeight="1" thickTop="1">
      <c r="A36" s="154"/>
      <c r="B36" s="175">
        <v>2014</v>
      </c>
      <c r="C36" s="27">
        <v>9278</v>
      </c>
      <c r="D36" s="27">
        <v>9039</v>
      </c>
      <c r="E36" s="201">
        <v>9775</v>
      </c>
      <c r="F36" s="201"/>
      <c r="G36" s="27"/>
      <c r="H36" s="201"/>
      <c r="I36" s="27"/>
      <c r="J36" s="27"/>
      <c r="K36" s="27"/>
      <c r="L36" s="27"/>
      <c r="M36" s="71"/>
      <c r="N36" s="187"/>
      <c r="O36" s="56"/>
      <c r="P36" s="138">
        <f>SUM(C36:N36)</f>
        <v>28092</v>
      </c>
      <c r="Q36" s="29"/>
    </row>
    <row r="37" spans="1:17" ht="12.75" customHeight="1">
      <c r="A37" s="154" t="s">
        <v>71</v>
      </c>
      <c r="B37" s="137">
        <v>2013</v>
      </c>
      <c r="C37" s="27">
        <v>8433</v>
      </c>
      <c r="D37" s="27">
        <v>8260</v>
      </c>
      <c r="E37" s="71">
        <v>8807</v>
      </c>
      <c r="F37" s="71">
        <v>8970</v>
      </c>
      <c r="G37" s="27">
        <v>8490</v>
      </c>
      <c r="H37" s="71">
        <v>8553</v>
      </c>
      <c r="I37" s="27">
        <v>8444</v>
      </c>
      <c r="J37" s="27">
        <v>8121</v>
      </c>
      <c r="K37" s="27">
        <v>9503</v>
      </c>
      <c r="L37" s="27">
        <v>10062</v>
      </c>
      <c r="M37" s="71">
        <v>9671</v>
      </c>
      <c r="N37" s="187">
        <v>7817</v>
      </c>
      <c r="O37" s="138">
        <f>SUM(C37:N37)</f>
        <v>105131</v>
      </c>
      <c r="P37" s="138">
        <f>SUM(C37:E37)</f>
        <v>25500</v>
      </c>
      <c r="Q37" s="29"/>
    </row>
    <row r="38" spans="1:17" ht="12.75" customHeight="1" thickBot="1">
      <c r="A38" s="156"/>
      <c r="B38" s="157" t="s">
        <v>4</v>
      </c>
      <c r="C38" s="25">
        <f t="shared" ref="C38:E38" si="11">C36/C37*100</f>
        <v>110.02015889956125</v>
      </c>
      <c r="D38" s="25">
        <f t="shared" si="11"/>
        <v>109.43099273607749</v>
      </c>
      <c r="E38" s="25">
        <f t="shared" si="11"/>
        <v>110.99125695469513</v>
      </c>
      <c r="F38" s="25"/>
      <c r="G38" s="25"/>
      <c r="H38" s="25"/>
      <c r="I38" s="25"/>
      <c r="J38" s="25"/>
      <c r="K38" s="25"/>
      <c r="L38" s="25"/>
      <c r="M38" s="25"/>
      <c r="N38" s="54"/>
      <c r="O38" s="26"/>
      <c r="P38" s="26">
        <f>P36/P37*100</f>
        <v>110.16470588235295</v>
      </c>
      <c r="Q38" s="29"/>
    </row>
    <row r="39" spans="1:17" ht="12.75" customHeight="1">
      <c r="A39" s="158" t="s">
        <v>70</v>
      </c>
      <c r="B39" s="189"/>
      <c r="C39" s="190"/>
      <c r="D39" s="191"/>
      <c r="E39" s="191"/>
      <c r="F39" s="192"/>
      <c r="G39" s="191"/>
      <c r="H39" s="191"/>
      <c r="I39" s="190"/>
      <c r="J39" s="193"/>
      <c r="K39" s="191"/>
      <c r="L39" s="191"/>
      <c r="M39" s="191"/>
      <c r="N39" s="191"/>
      <c r="O39" s="191"/>
    </row>
    <row r="40" spans="1:17" ht="12.75" customHeight="1">
      <c r="A40" s="158" t="s">
        <v>220</v>
      </c>
      <c r="L40" s="182" t="s">
        <v>119</v>
      </c>
      <c r="P40" s="194"/>
      <c r="Q40" s="194"/>
    </row>
    <row r="41" spans="1:17" ht="12.75" customHeight="1"/>
    <row r="50" spans="2:13">
      <c r="G50" s="191"/>
    </row>
    <row r="63" spans="2:13">
      <c r="B63" s="180"/>
      <c r="C63" s="180"/>
      <c r="D63" s="180"/>
      <c r="E63" s="180"/>
      <c r="F63" s="180"/>
      <c r="G63" s="180"/>
      <c r="H63" s="180"/>
      <c r="I63" s="180"/>
      <c r="J63" s="180"/>
      <c r="K63" s="180"/>
      <c r="L63" s="180"/>
      <c r="M63" s="180"/>
    </row>
    <row r="64" spans="2:13">
      <c r="B64" s="196"/>
      <c r="C64" s="196"/>
      <c r="D64" s="196"/>
      <c r="E64" s="196"/>
      <c r="F64" s="196"/>
      <c r="G64" s="196"/>
      <c r="H64" s="196"/>
      <c r="I64" s="196"/>
      <c r="J64" s="196"/>
      <c r="K64" s="196"/>
      <c r="L64" s="196"/>
      <c r="M64" s="196"/>
    </row>
    <row r="65" spans="2:13">
      <c r="B65" s="196"/>
      <c r="C65" s="196"/>
      <c r="D65" s="196"/>
      <c r="E65" s="196"/>
      <c r="F65" s="196"/>
      <c r="G65" s="196"/>
      <c r="H65" s="196"/>
      <c r="I65" s="196"/>
      <c r="J65" s="196"/>
      <c r="K65" s="196"/>
      <c r="L65" s="196"/>
      <c r="M65" s="196"/>
    </row>
    <row r="90" spans="2:13">
      <c r="B90" s="180"/>
      <c r="C90" s="180"/>
      <c r="D90" s="180"/>
      <c r="E90" s="180"/>
      <c r="F90" s="180"/>
      <c r="G90" s="180"/>
      <c r="H90" s="180"/>
      <c r="I90" s="180"/>
      <c r="J90" s="180"/>
      <c r="K90" s="180"/>
      <c r="L90" s="180"/>
      <c r="M90" s="180"/>
    </row>
  </sheetData>
  <mergeCells count="2">
    <mergeCell ref="A3:P3"/>
    <mergeCell ref="A2:P2"/>
  </mergeCells>
  <phoneticPr fontId="0" type="noConversion"/>
  <hyperlinks>
    <hyperlink ref="A1" location="obsah!A1" display="obsah"/>
  </hyperlinks>
  <pageMargins left="0.59055118110236227" right="0" top="0.55118110236220474" bottom="0.59055118110236227" header="0" footer="0"/>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List14"/>
  <dimension ref="A1:X53"/>
  <sheetViews>
    <sheetView showGridLines="0" topLeftCell="A7" zoomScaleNormal="100" workbookViewId="0">
      <selection activeCell="F38" sqref="F38:N38"/>
    </sheetView>
  </sheetViews>
  <sheetFormatPr defaultColWidth="8.85546875" defaultRowHeight="12.75"/>
  <cols>
    <col min="1" max="1" width="25.5703125" style="6" customWidth="1"/>
    <col min="2" max="2" width="5.85546875" style="182" customWidth="1"/>
    <col min="3" max="14" width="7.28515625" style="182" customWidth="1"/>
    <col min="15" max="16" width="8.7109375" style="182" customWidth="1"/>
    <col min="17" max="17" width="14.28515625" style="182" customWidth="1"/>
    <col min="18" max="16384" width="8.85546875" style="6"/>
  </cols>
  <sheetData>
    <row r="1" spans="1:24" ht="14.25">
      <c r="A1" s="427" t="s">
        <v>133</v>
      </c>
      <c r="B1" s="428"/>
      <c r="C1" s="428"/>
      <c r="D1" s="428"/>
      <c r="E1" s="428"/>
      <c r="F1" s="428"/>
      <c r="G1" s="428"/>
      <c r="H1" s="428"/>
      <c r="I1" s="428"/>
      <c r="J1" s="428"/>
      <c r="K1" s="428"/>
      <c r="L1" s="428"/>
      <c r="M1" s="428"/>
      <c r="N1" s="428"/>
      <c r="O1" s="428"/>
      <c r="P1" s="428"/>
    </row>
    <row r="2" spans="1:24" ht="24" customHeight="1">
      <c r="A2" s="915" t="s">
        <v>293</v>
      </c>
      <c r="B2" s="915"/>
      <c r="C2" s="915"/>
      <c r="D2" s="915"/>
      <c r="E2" s="915"/>
      <c r="F2" s="915"/>
      <c r="G2" s="915"/>
      <c r="H2" s="915"/>
      <c r="I2" s="915"/>
      <c r="J2" s="915"/>
      <c r="K2" s="915"/>
      <c r="L2" s="915"/>
      <c r="M2" s="915"/>
      <c r="N2" s="915"/>
      <c r="O2" s="915"/>
      <c r="P2" s="915"/>
      <c r="Q2" s="180"/>
    </row>
    <row r="3" spans="1:24" ht="15" customHeight="1">
      <c r="A3" s="845" t="s">
        <v>397</v>
      </c>
      <c r="B3" s="845"/>
      <c r="C3" s="845"/>
      <c r="D3" s="845"/>
      <c r="E3" s="845"/>
      <c r="F3" s="845"/>
      <c r="G3" s="845"/>
      <c r="H3" s="845"/>
      <c r="I3" s="845"/>
      <c r="J3" s="845"/>
      <c r="K3" s="845"/>
      <c r="L3" s="845"/>
      <c r="M3" s="845"/>
      <c r="N3" s="845"/>
      <c r="O3" s="845"/>
      <c r="P3" s="845"/>
      <c r="Q3" s="180"/>
    </row>
    <row r="4" spans="1:24" ht="15" customHeight="1" thickBot="1">
      <c r="A4" s="128"/>
      <c r="B4" s="180"/>
      <c r="C4" s="180"/>
      <c r="D4" s="180"/>
      <c r="E4" s="198"/>
      <c r="F4" s="181"/>
      <c r="G4" s="181"/>
      <c r="H4" s="181"/>
      <c r="I4" s="181"/>
      <c r="J4" s="180"/>
      <c r="K4" s="180"/>
      <c r="L4" s="180"/>
      <c r="M4" s="180"/>
      <c r="N4" s="634" t="s">
        <v>169</v>
      </c>
      <c r="P4" s="194"/>
      <c r="Q4" s="194"/>
    </row>
    <row r="5" spans="1:24" ht="12.75" customHeight="1" thickBot="1">
      <c r="A5" s="132"/>
      <c r="B5" s="133" t="s">
        <v>51</v>
      </c>
      <c r="C5" s="134" t="s">
        <v>52</v>
      </c>
      <c r="D5" s="134" t="s">
        <v>53</v>
      </c>
      <c r="E5" s="134" t="s">
        <v>54</v>
      </c>
      <c r="F5" s="134" t="s">
        <v>55</v>
      </c>
      <c r="G5" s="134" t="s">
        <v>56</v>
      </c>
      <c r="H5" s="134" t="s">
        <v>57</v>
      </c>
      <c r="I5" s="134" t="s">
        <v>58</v>
      </c>
      <c r="J5" s="134" t="s">
        <v>59</v>
      </c>
      <c r="K5" s="134" t="s">
        <v>60</v>
      </c>
      <c r="L5" s="134" t="s">
        <v>61</v>
      </c>
      <c r="M5" s="134" t="s">
        <v>62</v>
      </c>
      <c r="N5" s="167" t="s">
        <v>63</v>
      </c>
      <c r="O5" s="135" t="s">
        <v>64</v>
      </c>
      <c r="P5" s="135" t="s">
        <v>402</v>
      </c>
      <c r="Q5" s="168"/>
    </row>
    <row r="6" spans="1:24" ht="12.75" customHeight="1">
      <c r="A6" s="202"/>
      <c r="B6" s="137">
        <v>2014</v>
      </c>
      <c r="C6" s="27">
        <v>8973</v>
      </c>
      <c r="D6" s="27">
        <v>9139</v>
      </c>
      <c r="E6" s="71">
        <v>9386</v>
      </c>
      <c r="F6" s="27"/>
      <c r="G6" s="27"/>
      <c r="H6" s="27"/>
      <c r="I6" s="27"/>
      <c r="J6" s="27"/>
      <c r="K6" s="27"/>
      <c r="L6" s="27"/>
      <c r="M6" s="71"/>
      <c r="N6" s="27"/>
      <c r="O6" s="138"/>
      <c r="P6" s="138">
        <f>SUM(C6:N6)</f>
        <v>27498</v>
      </c>
      <c r="Q6" s="70"/>
      <c r="R6" s="11"/>
    </row>
    <row r="7" spans="1:24" ht="12.75" customHeight="1">
      <c r="A7" s="139" t="s">
        <v>72</v>
      </c>
      <c r="B7" s="137">
        <v>2013</v>
      </c>
      <c r="C7" s="27">
        <v>8446</v>
      </c>
      <c r="D7" s="27">
        <v>8326</v>
      </c>
      <c r="E7" s="71">
        <v>8941</v>
      </c>
      <c r="F7" s="27">
        <v>9066</v>
      </c>
      <c r="G7" s="27">
        <v>8898</v>
      </c>
      <c r="H7" s="27">
        <v>8762</v>
      </c>
      <c r="I7" s="27">
        <v>8824</v>
      </c>
      <c r="J7" s="27">
        <v>8671</v>
      </c>
      <c r="K7" s="27">
        <v>9544</v>
      </c>
      <c r="L7" s="27">
        <v>10321</v>
      </c>
      <c r="M7" s="71">
        <v>9763</v>
      </c>
      <c r="N7" s="27">
        <v>8809</v>
      </c>
      <c r="O7" s="138">
        <f>SUM(C7:N7)</f>
        <v>108371</v>
      </c>
      <c r="P7" s="138">
        <f>SUM(C7:E7)</f>
        <v>25713</v>
      </c>
      <c r="Q7" s="70"/>
      <c r="R7" s="11"/>
    </row>
    <row r="8" spans="1:24" ht="12.75" customHeight="1">
      <c r="A8" s="140"/>
      <c r="B8" s="141" t="s">
        <v>4</v>
      </c>
      <c r="C8" s="24">
        <f t="shared" ref="C8:E8" si="0">C6/C7*100</f>
        <v>106.23964006630358</v>
      </c>
      <c r="D8" s="21">
        <f t="shared" si="0"/>
        <v>109.7645928417007</v>
      </c>
      <c r="E8" s="21">
        <f t="shared" si="0"/>
        <v>104.97707191589308</v>
      </c>
      <c r="F8" s="21"/>
      <c r="G8" s="21"/>
      <c r="H8" s="21"/>
      <c r="I8" s="21"/>
      <c r="J8" s="21"/>
      <c r="K8" s="21"/>
      <c r="L8" s="21"/>
      <c r="M8" s="21"/>
      <c r="N8" s="21"/>
      <c r="O8" s="22"/>
      <c r="P8" s="30">
        <f>P6/P7*100</f>
        <v>106.94201376735504</v>
      </c>
      <c r="Q8" s="29"/>
    </row>
    <row r="9" spans="1:24" ht="12.75" customHeight="1">
      <c r="A9" s="136"/>
      <c r="B9" s="137">
        <v>2014</v>
      </c>
      <c r="C9" s="27">
        <v>6446</v>
      </c>
      <c r="D9" s="27">
        <v>6691</v>
      </c>
      <c r="E9" s="27">
        <v>6976</v>
      </c>
      <c r="F9" s="27"/>
      <c r="G9" s="27"/>
      <c r="H9" s="27"/>
      <c r="I9" s="27"/>
      <c r="J9" s="27"/>
      <c r="K9" s="27"/>
      <c r="L9" s="27"/>
      <c r="M9" s="71"/>
      <c r="N9" s="27"/>
      <c r="O9" s="138"/>
      <c r="P9" s="188">
        <f>SUM(C9:N9)</f>
        <v>20113</v>
      </c>
      <c r="Q9" s="70"/>
    </row>
    <row r="10" spans="1:24" ht="12.75" customHeight="1">
      <c r="A10" s="136" t="s">
        <v>66</v>
      </c>
      <c r="B10" s="137">
        <v>2013</v>
      </c>
      <c r="C10" s="27">
        <v>6023</v>
      </c>
      <c r="D10" s="27">
        <v>6102</v>
      </c>
      <c r="E10" s="27">
        <v>6445</v>
      </c>
      <c r="F10" s="27">
        <v>6575</v>
      </c>
      <c r="G10" s="27">
        <v>6528</v>
      </c>
      <c r="H10" s="27">
        <v>6510</v>
      </c>
      <c r="I10" s="27">
        <v>6510</v>
      </c>
      <c r="J10" s="27">
        <v>6216</v>
      </c>
      <c r="K10" s="27">
        <v>6973</v>
      </c>
      <c r="L10" s="27">
        <v>7575</v>
      </c>
      <c r="M10" s="71">
        <v>7141</v>
      </c>
      <c r="N10" s="27">
        <v>6073</v>
      </c>
      <c r="O10" s="138">
        <f>SUM(C10:N10)</f>
        <v>78671</v>
      </c>
      <c r="P10" s="138">
        <f>SUM(C10:E10)</f>
        <v>18570</v>
      </c>
      <c r="Q10" s="70"/>
    </row>
    <row r="11" spans="1:24" ht="12.75" customHeight="1">
      <c r="A11" s="142" t="s">
        <v>67</v>
      </c>
      <c r="B11" s="141" t="s">
        <v>4</v>
      </c>
      <c r="C11" s="21">
        <f t="shared" ref="C11:E11" si="1">C9/C10*100</f>
        <v>107.02307820023245</v>
      </c>
      <c r="D11" s="21">
        <f t="shared" si="1"/>
        <v>109.65257292690922</v>
      </c>
      <c r="E11" s="21">
        <f t="shared" si="1"/>
        <v>108.23894491854151</v>
      </c>
      <c r="F11" s="21"/>
      <c r="G11" s="21"/>
      <c r="H11" s="21"/>
      <c r="I11" s="21"/>
      <c r="J11" s="21"/>
      <c r="K11" s="21"/>
      <c r="L11" s="21"/>
      <c r="M11" s="21"/>
      <c r="N11" s="21"/>
      <c r="O11" s="22"/>
      <c r="P11" s="22">
        <f>P9/P10*100</f>
        <v>108.30910070005385</v>
      </c>
      <c r="Q11" s="29"/>
    </row>
    <row r="12" spans="1:24" ht="12.75" customHeight="1">
      <c r="A12" s="143"/>
      <c r="B12" s="137">
        <v>2014</v>
      </c>
      <c r="C12" s="27">
        <v>5723</v>
      </c>
      <c r="D12" s="27">
        <v>6004</v>
      </c>
      <c r="E12" s="27">
        <v>6348</v>
      </c>
      <c r="F12" s="27"/>
      <c r="G12" s="27"/>
      <c r="H12" s="27"/>
      <c r="I12" s="27"/>
      <c r="J12" s="27"/>
      <c r="K12" s="27"/>
      <c r="L12" s="27"/>
      <c r="M12" s="71"/>
      <c r="N12" s="27"/>
      <c r="O12" s="138"/>
      <c r="P12" s="138">
        <f>SUM(C12:N12)</f>
        <v>18075</v>
      </c>
      <c r="Q12" s="70"/>
    </row>
    <row r="13" spans="1:24" ht="12.75" customHeight="1">
      <c r="A13" s="143" t="s">
        <v>242</v>
      </c>
      <c r="B13" s="137">
        <v>2013</v>
      </c>
      <c r="C13" s="27">
        <v>5339</v>
      </c>
      <c r="D13" s="27">
        <v>5486</v>
      </c>
      <c r="E13" s="27">
        <v>5765</v>
      </c>
      <c r="F13" s="27">
        <v>5873</v>
      </c>
      <c r="G13" s="27">
        <v>5797</v>
      </c>
      <c r="H13" s="27">
        <v>5868</v>
      </c>
      <c r="I13" s="27">
        <v>5856</v>
      </c>
      <c r="J13" s="27">
        <v>5595</v>
      </c>
      <c r="K13" s="27">
        <v>6295</v>
      </c>
      <c r="L13" s="27">
        <v>6815</v>
      </c>
      <c r="M13" s="71">
        <v>6450</v>
      </c>
      <c r="N13" s="27">
        <v>5385</v>
      </c>
      <c r="O13" s="138">
        <f>SUM(C13:N13)</f>
        <v>70524</v>
      </c>
      <c r="P13" s="138">
        <f>SUM(C13:E13)</f>
        <v>16590</v>
      </c>
      <c r="Q13" s="70"/>
    </row>
    <row r="14" spans="1:24" ht="12.75" customHeight="1">
      <c r="A14" s="140"/>
      <c r="B14" s="141" t="s">
        <v>4</v>
      </c>
      <c r="C14" s="21">
        <f t="shared" ref="C14:E14" si="2">C12/C13*100</f>
        <v>107.19235811949804</v>
      </c>
      <c r="D14" s="21">
        <f t="shared" si="2"/>
        <v>109.44221655122128</v>
      </c>
      <c r="E14" s="21">
        <f t="shared" si="2"/>
        <v>110.11274934952297</v>
      </c>
      <c r="F14" s="21"/>
      <c r="G14" s="21"/>
      <c r="H14" s="21"/>
      <c r="I14" s="21"/>
      <c r="J14" s="21"/>
      <c r="K14" s="21"/>
      <c r="L14" s="21"/>
      <c r="M14" s="21"/>
      <c r="N14" s="21"/>
      <c r="O14" s="22"/>
      <c r="P14" s="30">
        <f>P12/P13*100</f>
        <v>108.9511754068716</v>
      </c>
      <c r="Q14" s="29"/>
    </row>
    <row r="15" spans="1:24" ht="12.75" customHeight="1">
      <c r="A15" s="143"/>
      <c r="B15" s="137">
        <v>2014</v>
      </c>
      <c r="C15" s="27">
        <v>179</v>
      </c>
      <c r="D15" s="27">
        <v>157</v>
      </c>
      <c r="E15" s="27">
        <v>129</v>
      </c>
      <c r="F15" s="27"/>
      <c r="G15" s="27"/>
      <c r="H15" s="27"/>
      <c r="I15" s="27"/>
      <c r="J15" s="27"/>
      <c r="K15" s="27"/>
      <c r="L15" s="27"/>
      <c r="M15" s="71"/>
      <c r="N15" s="27"/>
      <c r="O15" s="138"/>
      <c r="P15" s="188">
        <f>SUM(C15:N15)</f>
        <v>465</v>
      </c>
      <c r="Q15" s="70"/>
    </row>
    <row r="16" spans="1:24" ht="12.75" customHeight="1">
      <c r="A16" s="143" t="s">
        <v>10</v>
      </c>
      <c r="B16" s="137">
        <v>2013</v>
      </c>
      <c r="C16" s="27">
        <v>183</v>
      </c>
      <c r="D16" s="27">
        <v>185</v>
      </c>
      <c r="E16" s="27">
        <v>191</v>
      </c>
      <c r="F16" s="27">
        <v>202</v>
      </c>
      <c r="G16" s="27">
        <v>192</v>
      </c>
      <c r="H16" s="27">
        <v>196</v>
      </c>
      <c r="I16" s="27">
        <v>193</v>
      </c>
      <c r="J16" s="27">
        <v>177</v>
      </c>
      <c r="K16" s="27">
        <v>170</v>
      </c>
      <c r="L16" s="27">
        <v>215</v>
      </c>
      <c r="M16" s="71">
        <v>193</v>
      </c>
      <c r="N16" s="27">
        <v>183</v>
      </c>
      <c r="O16" s="138">
        <f>SUM(C16:N16)</f>
        <v>2280</v>
      </c>
      <c r="P16" s="138">
        <f>SUM(C16:E16)</f>
        <v>559</v>
      </c>
      <c r="Q16" s="70"/>
      <c r="X16" s="90"/>
    </row>
    <row r="17" spans="1:17" ht="12.75" customHeight="1">
      <c r="A17" s="140"/>
      <c r="B17" s="141" t="s">
        <v>4</v>
      </c>
      <c r="C17" s="21">
        <f t="shared" ref="C17:E17" si="3">C15/C16*100</f>
        <v>97.814207650273218</v>
      </c>
      <c r="D17" s="21">
        <f t="shared" si="3"/>
        <v>84.86486486486487</v>
      </c>
      <c r="E17" s="21">
        <f t="shared" si="3"/>
        <v>67.539267015706798</v>
      </c>
      <c r="F17" s="21"/>
      <c r="G17" s="21"/>
      <c r="H17" s="21"/>
      <c r="I17" s="21"/>
      <c r="J17" s="21"/>
      <c r="K17" s="21"/>
      <c r="L17" s="21"/>
      <c r="M17" s="21"/>
      <c r="N17" s="21"/>
      <c r="O17" s="22"/>
      <c r="P17" s="22">
        <f>P15/P16*100</f>
        <v>83.18425760286226</v>
      </c>
      <c r="Q17" s="29"/>
    </row>
    <row r="18" spans="1:17" ht="12.75" customHeight="1">
      <c r="A18" s="143"/>
      <c r="B18" s="137">
        <v>2014</v>
      </c>
      <c r="C18" s="27">
        <f t="shared" ref="C18:N19" si="4">C9-C12-C15</f>
        <v>544</v>
      </c>
      <c r="D18" s="27">
        <f t="shared" si="4"/>
        <v>530</v>
      </c>
      <c r="E18" s="27">
        <f t="shared" si="4"/>
        <v>499</v>
      </c>
      <c r="F18" s="27"/>
      <c r="G18" s="27"/>
      <c r="H18" s="27"/>
      <c r="I18" s="27"/>
      <c r="J18" s="27"/>
      <c r="K18" s="27"/>
      <c r="L18" s="27"/>
      <c r="M18" s="27"/>
      <c r="N18" s="27"/>
      <c r="O18" s="138"/>
      <c r="P18" s="138">
        <f>SUM(C18:N18)</f>
        <v>1573</v>
      </c>
      <c r="Q18" s="70"/>
    </row>
    <row r="19" spans="1:17" ht="12.75" customHeight="1">
      <c r="A19" s="143" t="s">
        <v>68</v>
      </c>
      <c r="B19" s="137">
        <v>2013</v>
      </c>
      <c r="C19" s="27">
        <f>C10-C13-C16</f>
        <v>501</v>
      </c>
      <c r="D19" s="27">
        <f t="shared" si="4"/>
        <v>431</v>
      </c>
      <c r="E19" s="27">
        <f t="shared" si="4"/>
        <v>489</v>
      </c>
      <c r="F19" s="27">
        <f t="shared" si="4"/>
        <v>500</v>
      </c>
      <c r="G19" s="27">
        <f t="shared" si="4"/>
        <v>539</v>
      </c>
      <c r="H19" s="27">
        <f t="shared" si="4"/>
        <v>446</v>
      </c>
      <c r="I19" s="27">
        <f t="shared" si="4"/>
        <v>461</v>
      </c>
      <c r="J19" s="27">
        <f t="shared" si="4"/>
        <v>444</v>
      </c>
      <c r="K19" s="27">
        <f t="shared" si="4"/>
        <v>508</v>
      </c>
      <c r="L19" s="27">
        <f t="shared" si="4"/>
        <v>545</v>
      </c>
      <c r="M19" s="27">
        <f t="shared" si="4"/>
        <v>498</v>
      </c>
      <c r="N19" s="27">
        <f t="shared" si="4"/>
        <v>505</v>
      </c>
      <c r="O19" s="56">
        <f>O10-O13-O16</f>
        <v>5867</v>
      </c>
      <c r="P19" s="138">
        <f>SUM(C19:E19)</f>
        <v>1421</v>
      </c>
      <c r="Q19" s="70"/>
    </row>
    <row r="20" spans="1:17" ht="12.75" customHeight="1">
      <c r="A20" s="144" t="s">
        <v>69</v>
      </c>
      <c r="B20" s="141" t="s">
        <v>4</v>
      </c>
      <c r="C20" s="21">
        <f t="shared" ref="C20:E20" si="5">C18/C19*100</f>
        <v>108.58283433133732</v>
      </c>
      <c r="D20" s="21">
        <f t="shared" si="5"/>
        <v>122.96983758700696</v>
      </c>
      <c r="E20" s="21">
        <f t="shared" si="5"/>
        <v>102.04498977505112</v>
      </c>
      <c r="F20" s="21"/>
      <c r="G20" s="21"/>
      <c r="H20" s="21"/>
      <c r="I20" s="21"/>
      <c r="J20" s="21"/>
      <c r="K20" s="21"/>
      <c r="L20" s="21"/>
      <c r="M20" s="21"/>
      <c r="N20" s="21"/>
      <c r="O20" s="22"/>
      <c r="P20" s="30">
        <f>P18/P19*100</f>
        <v>110.69669247009148</v>
      </c>
      <c r="Q20" s="29"/>
    </row>
    <row r="21" spans="1:17" ht="12.75" customHeight="1">
      <c r="A21" s="136"/>
      <c r="B21" s="137">
        <v>2014</v>
      </c>
      <c r="C21" s="27">
        <v>715</v>
      </c>
      <c r="D21" s="27">
        <v>624</v>
      </c>
      <c r="E21" s="27">
        <v>680</v>
      </c>
      <c r="F21" s="27"/>
      <c r="G21" s="27"/>
      <c r="H21" s="27"/>
      <c r="I21" s="27"/>
      <c r="J21" s="27"/>
      <c r="K21" s="27"/>
      <c r="L21" s="27"/>
      <c r="M21" s="71"/>
      <c r="N21" s="27"/>
      <c r="O21" s="138"/>
      <c r="P21" s="188">
        <f>SUM(C21:N21)</f>
        <v>2019</v>
      </c>
      <c r="Q21" s="70"/>
    </row>
    <row r="22" spans="1:17" ht="12.75" customHeight="1">
      <c r="A22" s="136" t="s">
        <v>12</v>
      </c>
      <c r="B22" s="137">
        <v>2013</v>
      </c>
      <c r="C22" s="27">
        <v>686</v>
      </c>
      <c r="D22" s="27">
        <v>587</v>
      </c>
      <c r="E22" s="27">
        <v>697</v>
      </c>
      <c r="F22" s="27">
        <v>637</v>
      </c>
      <c r="G22" s="27">
        <v>718</v>
      </c>
      <c r="H22" s="27">
        <v>642</v>
      </c>
      <c r="I22" s="27">
        <v>638</v>
      </c>
      <c r="J22" s="27">
        <v>685</v>
      </c>
      <c r="K22" s="27">
        <v>675</v>
      </c>
      <c r="L22" s="27">
        <v>772</v>
      </c>
      <c r="M22" s="71">
        <v>690</v>
      </c>
      <c r="N22" s="27">
        <v>649</v>
      </c>
      <c r="O22" s="138">
        <f>SUM(C22:N22)</f>
        <v>8076</v>
      </c>
      <c r="P22" s="138">
        <f>SUM(C22:E22)</f>
        <v>1970</v>
      </c>
      <c r="Q22" s="70"/>
    </row>
    <row r="23" spans="1:17" ht="12.75" customHeight="1">
      <c r="A23" s="140"/>
      <c r="B23" s="141" t="s">
        <v>4</v>
      </c>
      <c r="C23" s="21">
        <f t="shared" ref="C23:E23" si="6">C21/C22*100</f>
        <v>104.22740524781342</v>
      </c>
      <c r="D23" s="21">
        <f t="shared" si="6"/>
        <v>106.30323679727427</v>
      </c>
      <c r="E23" s="21">
        <f t="shared" si="6"/>
        <v>97.560975609756099</v>
      </c>
      <c r="F23" s="21"/>
      <c r="G23" s="21"/>
      <c r="H23" s="21"/>
      <c r="I23" s="21"/>
      <c r="J23" s="21"/>
      <c r="K23" s="21"/>
      <c r="L23" s="21"/>
      <c r="M23" s="21"/>
      <c r="N23" s="21"/>
      <c r="O23" s="22"/>
      <c r="P23" s="22">
        <f>P21/P22*100</f>
        <v>102.48730964467005</v>
      </c>
      <c r="Q23" s="29"/>
    </row>
    <row r="24" spans="1:17" ht="12.75" customHeight="1">
      <c r="A24" s="136"/>
      <c r="B24" s="137">
        <v>2014</v>
      </c>
      <c r="C24" s="727">
        <v>43</v>
      </c>
      <c r="D24" s="727">
        <v>46</v>
      </c>
      <c r="E24" s="27">
        <v>57</v>
      </c>
      <c r="F24" s="27"/>
      <c r="G24" s="27"/>
      <c r="H24" s="27"/>
      <c r="I24" s="27"/>
      <c r="J24" s="27"/>
      <c r="K24" s="27"/>
      <c r="L24" s="27"/>
      <c r="M24" s="71"/>
      <c r="N24" s="27"/>
      <c r="O24" s="55"/>
      <c r="P24" s="138">
        <f>SUM(C24:N24)</f>
        <v>146</v>
      </c>
      <c r="Q24" s="70"/>
    </row>
    <row r="25" spans="1:17" ht="12.75" customHeight="1">
      <c r="A25" s="136" t="s">
        <v>172</v>
      </c>
      <c r="B25" s="137">
        <v>2013</v>
      </c>
      <c r="C25" s="27">
        <v>43</v>
      </c>
      <c r="D25" s="27">
        <v>45</v>
      </c>
      <c r="E25" s="27">
        <v>56</v>
      </c>
      <c r="F25" s="27">
        <v>50</v>
      </c>
      <c r="G25" s="27">
        <v>55</v>
      </c>
      <c r="H25" s="27">
        <v>49</v>
      </c>
      <c r="I25" s="27">
        <v>51</v>
      </c>
      <c r="J25" s="27">
        <v>49</v>
      </c>
      <c r="K25" s="27">
        <v>56</v>
      </c>
      <c r="L25" s="27">
        <v>52</v>
      </c>
      <c r="M25" s="71">
        <v>52</v>
      </c>
      <c r="N25" s="27">
        <v>43</v>
      </c>
      <c r="O25" s="138">
        <f>SUM(C25:N25)</f>
        <v>601</v>
      </c>
      <c r="P25" s="138">
        <f>SUM(C25:E25)</f>
        <v>144</v>
      </c>
      <c r="Q25" s="70"/>
    </row>
    <row r="26" spans="1:17" ht="12.75" customHeight="1">
      <c r="A26" s="136" t="s">
        <v>112</v>
      </c>
      <c r="B26" s="141" t="s">
        <v>4</v>
      </c>
      <c r="C26" s="21">
        <f t="shared" ref="C26:E26" si="7">C24/C25*100</f>
        <v>100</v>
      </c>
      <c r="D26" s="21">
        <f t="shared" si="7"/>
        <v>102.22222222222221</v>
      </c>
      <c r="E26" s="21">
        <f t="shared" si="7"/>
        <v>101.78571428571428</v>
      </c>
      <c r="F26" s="21"/>
      <c r="G26" s="21"/>
      <c r="H26" s="21"/>
      <c r="I26" s="21"/>
      <c r="J26" s="21"/>
      <c r="K26" s="21"/>
      <c r="L26" s="21"/>
      <c r="M26" s="21"/>
      <c r="N26" s="21"/>
      <c r="O26" s="22"/>
      <c r="P26" s="30">
        <f>P24/P25*100</f>
        <v>101.38888888888889</v>
      </c>
      <c r="Q26" s="29"/>
    </row>
    <row r="27" spans="1:17" ht="12.75" customHeight="1">
      <c r="A27" s="145"/>
      <c r="B27" s="137">
        <v>2014</v>
      </c>
      <c r="C27" s="27">
        <v>717</v>
      </c>
      <c r="D27" s="27">
        <v>646</v>
      </c>
      <c r="E27" s="27">
        <v>623</v>
      </c>
      <c r="F27" s="27"/>
      <c r="G27" s="27"/>
      <c r="H27" s="27"/>
      <c r="I27" s="27"/>
      <c r="J27" s="27"/>
      <c r="K27" s="27"/>
      <c r="L27" s="27"/>
      <c r="M27" s="71"/>
      <c r="N27" s="27"/>
      <c r="O27" s="55"/>
      <c r="P27" s="188">
        <f>SUM(C27:N27)</f>
        <v>1986</v>
      </c>
      <c r="Q27" s="70"/>
    </row>
    <row r="28" spans="1:17" ht="12.75" customHeight="1">
      <c r="A28" s="146" t="s">
        <v>115</v>
      </c>
      <c r="B28" s="137">
        <v>2013</v>
      </c>
      <c r="C28" s="27">
        <v>745</v>
      </c>
      <c r="D28" s="27">
        <v>559</v>
      </c>
      <c r="E28" s="27">
        <v>715</v>
      </c>
      <c r="F28" s="27">
        <v>847</v>
      </c>
      <c r="G28" s="27">
        <v>626</v>
      </c>
      <c r="H28" s="27">
        <v>657</v>
      </c>
      <c r="I28" s="27">
        <v>647</v>
      </c>
      <c r="J28" s="27">
        <v>788</v>
      </c>
      <c r="K28" s="27">
        <v>801</v>
      </c>
      <c r="L28" s="27">
        <v>713</v>
      </c>
      <c r="M28" s="71">
        <v>684</v>
      </c>
      <c r="N28" s="27">
        <v>733</v>
      </c>
      <c r="O28" s="138">
        <f>SUM(C28:N28)</f>
        <v>8515</v>
      </c>
      <c r="P28" s="138">
        <f>SUM(C28:E28)</f>
        <v>2019</v>
      </c>
      <c r="Q28" s="70"/>
    </row>
    <row r="29" spans="1:17" ht="12.75" customHeight="1">
      <c r="A29" s="147" t="s">
        <v>114</v>
      </c>
      <c r="B29" s="141" t="s">
        <v>4</v>
      </c>
      <c r="C29" s="21">
        <f t="shared" ref="C29:E29" si="8">C27/C28*100</f>
        <v>96.241610738255034</v>
      </c>
      <c r="D29" s="21">
        <f t="shared" si="8"/>
        <v>115.56350626118068</v>
      </c>
      <c r="E29" s="21">
        <f t="shared" si="8"/>
        <v>87.132867132867133</v>
      </c>
      <c r="F29" s="21"/>
      <c r="G29" s="21"/>
      <c r="H29" s="21"/>
      <c r="I29" s="21"/>
      <c r="J29" s="21"/>
      <c r="K29" s="21"/>
      <c r="L29" s="21"/>
      <c r="M29" s="21"/>
      <c r="N29" s="21"/>
      <c r="O29" s="22"/>
      <c r="P29" s="22">
        <f>P27/P28*100</f>
        <v>98.365527488855861</v>
      </c>
      <c r="Q29" s="29"/>
    </row>
    <row r="30" spans="1:17" ht="12.75" customHeight="1">
      <c r="A30" s="136"/>
      <c r="B30" s="137">
        <v>2014</v>
      </c>
      <c r="C30" s="27">
        <v>1007</v>
      </c>
      <c r="D30" s="27">
        <v>1081</v>
      </c>
      <c r="E30" s="27">
        <v>1002</v>
      </c>
      <c r="F30" s="27"/>
      <c r="G30" s="27"/>
      <c r="H30" s="27"/>
      <c r="I30" s="27"/>
      <c r="J30" s="27"/>
      <c r="K30" s="27"/>
      <c r="L30" s="27"/>
      <c r="M30" s="71"/>
      <c r="N30" s="27"/>
      <c r="O30" s="55"/>
      <c r="P30" s="138">
        <f>SUM(C30:N30)</f>
        <v>3090</v>
      </c>
      <c r="Q30" s="70"/>
    </row>
    <row r="31" spans="1:17" ht="12.75" customHeight="1">
      <c r="A31" s="136" t="s">
        <v>116</v>
      </c>
      <c r="B31" s="137">
        <v>2013</v>
      </c>
      <c r="C31" s="27">
        <v>898</v>
      </c>
      <c r="D31" s="27">
        <v>981</v>
      </c>
      <c r="E31" s="27">
        <v>977</v>
      </c>
      <c r="F31" s="27">
        <v>917</v>
      </c>
      <c r="G31" s="27">
        <v>924</v>
      </c>
      <c r="H31" s="27">
        <v>865</v>
      </c>
      <c r="I31" s="27">
        <v>938</v>
      </c>
      <c r="J31" s="27">
        <v>890</v>
      </c>
      <c r="K31" s="27">
        <v>991</v>
      </c>
      <c r="L31" s="27">
        <v>1158</v>
      </c>
      <c r="M31" s="71">
        <v>1150</v>
      </c>
      <c r="N31" s="27">
        <v>1265</v>
      </c>
      <c r="O31" s="138">
        <f>SUM(C31:N31)</f>
        <v>11954</v>
      </c>
      <c r="P31" s="138">
        <f>SUM(C31:E31)</f>
        <v>2856</v>
      </c>
      <c r="Q31" s="70"/>
    </row>
    <row r="32" spans="1:17" ht="12.75" customHeight="1">
      <c r="A32" s="150"/>
      <c r="B32" s="141" t="s">
        <v>4</v>
      </c>
      <c r="C32" s="21">
        <f t="shared" ref="C32:E32" si="9">C30/C31*100</f>
        <v>112.13808463251671</v>
      </c>
      <c r="D32" s="21">
        <f t="shared" si="9"/>
        <v>110.19367991845057</v>
      </c>
      <c r="E32" s="21">
        <f t="shared" si="9"/>
        <v>102.55885363357216</v>
      </c>
      <c r="F32" s="21"/>
      <c r="G32" s="21"/>
      <c r="H32" s="21"/>
      <c r="I32" s="21"/>
      <c r="J32" s="21"/>
      <c r="K32" s="21"/>
      <c r="L32" s="21"/>
      <c r="M32" s="21"/>
      <c r="N32" s="21"/>
      <c r="O32" s="22"/>
      <c r="P32" s="30">
        <f>P30/P31*100</f>
        <v>108.19327731092436</v>
      </c>
      <c r="Q32" s="29"/>
    </row>
    <row r="33" spans="1:17" ht="12.75" customHeight="1">
      <c r="A33" s="151"/>
      <c r="B33" s="171">
        <v>2014</v>
      </c>
      <c r="C33" s="27">
        <v>45</v>
      </c>
      <c r="D33" s="27">
        <v>52</v>
      </c>
      <c r="E33" s="27">
        <v>48</v>
      </c>
      <c r="F33" s="27"/>
      <c r="G33" s="27"/>
      <c r="H33" s="27"/>
      <c r="I33" s="27"/>
      <c r="J33" s="27"/>
      <c r="K33" s="27"/>
      <c r="L33" s="27"/>
      <c r="M33" s="71"/>
      <c r="N33" s="27"/>
      <c r="O33" s="629"/>
      <c r="P33" s="188">
        <f>SUM(C33:N33)</f>
        <v>145</v>
      </c>
      <c r="Q33" s="70"/>
    </row>
    <row r="34" spans="1:17" ht="12.75" customHeight="1">
      <c r="A34" s="136" t="s">
        <v>13</v>
      </c>
      <c r="B34" s="137">
        <v>2013</v>
      </c>
      <c r="C34" s="27">
        <v>51</v>
      </c>
      <c r="D34" s="27">
        <v>51</v>
      </c>
      <c r="E34" s="27">
        <v>52</v>
      </c>
      <c r="F34" s="27">
        <v>40</v>
      </c>
      <c r="G34" s="27">
        <v>47</v>
      </c>
      <c r="H34" s="27">
        <v>39</v>
      </c>
      <c r="I34" s="27">
        <v>41</v>
      </c>
      <c r="J34" s="27">
        <v>43</v>
      </c>
      <c r="K34" s="27">
        <v>47</v>
      </c>
      <c r="L34" s="27">
        <v>50</v>
      </c>
      <c r="M34" s="71">
        <v>46</v>
      </c>
      <c r="N34" s="27">
        <v>45</v>
      </c>
      <c r="O34" s="138">
        <f>SUM(C34:N34)</f>
        <v>552</v>
      </c>
      <c r="P34" s="138">
        <f>SUM(C34:E34)</f>
        <v>154</v>
      </c>
      <c r="Q34" s="70"/>
    </row>
    <row r="35" spans="1:17" ht="12.75" customHeight="1" thickBot="1">
      <c r="A35" s="153"/>
      <c r="B35" s="173" t="s">
        <v>4</v>
      </c>
      <c r="C35" s="64">
        <f t="shared" ref="C35:E35" si="10">C33/C34*100</f>
        <v>88.235294117647058</v>
      </c>
      <c r="D35" s="34">
        <f t="shared" si="10"/>
        <v>101.96078431372548</v>
      </c>
      <c r="E35" s="64">
        <f t="shared" si="10"/>
        <v>92.307692307692307</v>
      </c>
      <c r="F35" s="64"/>
      <c r="G35" s="34"/>
      <c r="H35" s="34"/>
      <c r="I35" s="34"/>
      <c r="J35" s="34"/>
      <c r="K35" s="34"/>
      <c r="L35" s="34"/>
      <c r="M35" s="34"/>
      <c r="N35" s="630"/>
      <c r="O35" s="31"/>
      <c r="P35" s="31">
        <f>P33/P34*100</f>
        <v>94.155844155844164</v>
      </c>
      <c r="Q35" s="29"/>
    </row>
    <row r="36" spans="1:17" ht="12.75" customHeight="1" thickTop="1">
      <c r="A36" s="154"/>
      <c r="B36" s="175">
        <v>2014</v>
      </c>
      <c r="C36" s="27">
        <v>6514</v>
      </c>
      <c r="D36" s="27">
        <v>6735</v>
      </c>
      <c r="E36" s="201">
        <v>7012</v>
      </c>
      <c r="F36" s="201"/>
      <c r="G36" s="27"/>
      <c r="H36" s="201"/>
      <c r="I36" s="27"/>
      <c r="J36" s="27"/>
      <c r="K36" s="27"/>
      <c r="L36" s="27"/>
      <c r="M36" s="71"/>
      <c r="N36" s="27"/>
      <c r="O36" s="56"/>
      <c r="P36" s="138">
        <f>SUM(C36:N36)</f>
        <v>20261</v>
      </c>
      <c r="Q36" s="29"/>
    </row>
    <row r="37" spans="1:17" ht="12.75" customHeight="1">
      <c r="A37" s="154" t="s">
        <v>73</v>
      </c>
      <c r="B37" s="137">
        <v>2013</v>
      </c>
      <c r="C37" s="27">
        <v>6086</v>
      </c>
      <c r="D37" s="27">
        <v>6158</v>
      </c>
      <c r="E37" s="71">
        <v>6534</v>
      </c>
      <c r="F37" s="71">
        <v>6609</v>
      </c>
      <c r="G37" s="27">
        <v>6599</v>
      </c>
      <c r="H37" s="71">
        <v>6562</v>
      </c>
      <c r="I37" s="27">
        <v>6548</v>
      </c>
      <c r="J37" s="27">
        <v>6299</v>
      </c>
      <c r="K37" s="27">
        <v>7007</v>
      </c>
      <c r="L37" s="27">
        <v>7645</v>
      </c>
      <c r="M37" s="71">
        <v>7179</v>
      </c>
      <c r="N37" s="27">
        <v>6113</v>
      </c>
      <c r="O37" s="138">
        <f>SUM(C37:N37)</f>
        <v>79339</v>
      </c>
      <c r="P37" s="138">
        <f>SUM(C37:E37)</f>
        <v>18778</v>
      </c>
      <c r="Q37" s="29"/>
    </row>
    <row r="38" spans="1:17" ht="12.75" customHeight="1" thickBot="1">
      <c r="A38" s="156"/>
      <c r="B38" s="157" t="s">
        <v>4</v>
      </c>
      <c r="C38" s="25">
        <f t="shared" ref="C38:E38" si="11">C36/C37*100</f>
        <v>107.0325336838646</v>
      </c>
      <c r="D38" s="25">
        <f t="shared" si="11"/>
        <v>109.36992530042222</v>
      </c>
      <c r="E38" s="25">
        <f t="shared" si="11"/>
        <v>107.31558004285277</v>
      </c>
      <c r="F38" s="25"/>
      <c r="G38" s="25"/>
      <c r="H38" s="25"/>
      <c r="I38" s="25"/>
      <c r="J38" s="25"/>
      <c r="K38" s="25"/>
      <c r="L38" s="25"/>
      <c r="M38" s="25"/>
      <c r="N38" s="54"/>
      <c r="O38" s="26"/>
      <c r="P38" s="26">
        <f>P36/P37*100</f>
        <v>107.8975396740867</v>
      </c>
      <c r="Q38" s="29"/>
    </row>
    <row r="39" spans="1:17" ht="12.75" customHeight="1">
      <c r="A39" s="158" t="s">
        <v>70</v>
      </c>
      <c r="B39" s="189"/>
      <c r="C39" s="190"/>
      <c r="D39" s="191"/>
      <c r="E39" s="191"/>
      <c r="F39" s="192"/>
      <c r="G39" s="191"/>
      <c r="H39" s="191"/>
      <c r="I39" s="190"/>
      <c r="J39" s="193"/>
      <c r="K39" s="191"/>
      <c r="L39" s="191"/>
      <c r="M39" s="191"/>
      <c r="N39" s="191"/>
      <c r="O39" s="191"/>
    </row>
    <row r="40" spans="1:17" ht="12.75" customHeight="1">
      <c r="A40" s="158" t="s">
        <v>220</v>
      </c>
      <c r="L40" s="182" t="s">
        <v>119</v>
      </c>
      <c r="P40" s="194"/>
      <c r="Q40" s="194"/>
    </row>
    <row r="41" spans="1:17" ht="12.75" customHeight="1"/>
    <row r="50" spans="1:13">
      <c r="C50" s="180"/>
      <c r="D50" s="180"/>
      <c r="E50" s="180"/>
      <c r="F50" s="180"/>
      <c r="G50" s="627"/>
      <c r="H50" s="180"/>
      <c r="I50" s="180"/>
      <c r="J50" s="180"/>
      <c r="K50" s="180"/>
      <c r="L50" s="180"/>
      <c r="M50" s="180"/>
    </row>
    <row r="51" spans="1:13">
      <c r="A51" s="107"/>
      <c r="B51" s="189"/>
      <c r="C51" s="196"/>
      <c r="D51" s="196"/>
      <c r="E51" s="196"/>
      <c r="F51" s="196"/>
      <c r="G51" s="196"/>
      <c r="H51" s="196"/>
      <c r="I51" s="196"/>
      <c r="J51" s="196"/>
      <c r="K51" s="196"/>
      <c r="L51" s="196"/>
      <c r="M51" s="196"/>
    </row>
    <row r="52" spans="1:13">
      <c r="A52" s="107"/>
      <c r="B52" s="189"/>
      <c r="C52" s="196"/>
      <c r="D52" s="196"/>
      <c r="E52" s="196"/>
      <c r="F52" s="196"/>
      <c r="G52" s="196"/>
      <c r="H52" s="196"/>
      <c r="I52" s="196"/>
      <c r="J52" s="196"/>
      <c r="K52" s="196"/>
      <c r="L52" s="196"/>
      <c r="M52" s="196"/>
    </row>
    <row r="53" spans="1:13">
      <c r="A53" s="107"/>
      <c r="B53" s="191"/>
      <c r="C53" s="191"/>
      <c r="D53" s="191"/>
      <c r="E53" s="191"/>
      <c r="F53" s="191"/>
      <c r="G53" s="191"/>
      <c r="H53" s="191"/>
      <c r="I53" s="191"/>
      <c r="J53" s="191"/>
      <c r="K53" s="191"/>
      <c r="L53" s="191"/>
      <c r="M53" s="191"/>
    </row>
  </sheetData>
  <mergeCells count="2">
    <mergeCell ref="A3:P3"/>
    <mergeCell ref="A2:P2"/>
  </mergeCells>
  <phoneticPr fontId="0" type="noConversion"/>
  <hyperlinks>
    <hyperlink ref="A1:P1" location="obsah!A1" display="obsah"/>
  </hyperlinks>
  <pageMargins left="0.59055118110236227" right="0" top="0.59055118110236227" bottom="0.55118110236220474" header="0" footer="0"/>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List15"/>
  <dimension ref="A1:S139"/>
  <sheetViews>
    <sheetView showGridLines="0" zoomScale="75" workbookViewId="0">
      <selection activeCell="F60" sqref="F60:N63"/>
    </sheetView>
  </sheetViews>
  <sheetFormatPr defaultColWidth="8.85546875" defaultRowHeight="12.75"/>
  <cols>
    <col min="1" max="1" width="24.5703125" style="6" customWidth="1"/>
    <col min="2" max="2" width="7.42578125" style="451" bestFit="1" customWidth="1"/>
    <col min="3" max="4" width="8" style="6" bestFit="1" customWidth="1"/>
    <col min="5" max="5" width="7.5703125" style="6" customWidth="1"/>
    <col min="6" max="6" width="8" style="124" bestFit="1" customWidth="1"/>
    <col min="7" max="8" width="8" style="6" bestFit="1" customWidth="1"/>
    <col min="9" max="9" width="7.85546875" style="6" customWidth="1"/>
    <col min="10" max="12" width="8" style="6" bestFit="1" customWidth="1"/>
    <col min="13" max="14" width="8" style="6" customWidth="1"/>
    <col min="15" max="15" width="9" style="124" customWidth="1"/>
    <col min="16" max="16" width="8" style="6" customWidth="1"/>
    <col min="17" max="17" width="10.42578125" style="6" bestFit="1" customWidth="1"/>
    <col min="18" max="16384" width="8.85546875" style="6"/>
  </cols>
  <sheetData>
    <row r="1" spans="1:19" ht="14.25">
      <c r="A1" s="427" t="s">
        <v>133</v>
      </c>
    </row>
    <row r="2" spans="1:19" ht="22.5" customHeight="1">
      <c r="A2" s="915" t="s">
        <v>294</v>
      </c>
      <c r="B2" s="915"/>
      <c r="C2" s="915"/>
      <c r="D2" s="915"/>
      <c r="E2" s="915"/>
      <c r="F2" s="915"/>
      <c r="G2" s="915"/>
      <c r="H2" s="915"/>
      <c r="I2" s="915"/>
      <c r="J2" s="915"/>
      <c r="K2" s="915"/>
      <c r="L2" s="915"/>
      <c r="M2" s="915"/>
      <c r="N2" s="915"/>
      <c r="O2" s="915"/>
    </row>
    <row r="3" spans="1:19">
      <c r="A3" s="845" t="s">
        <v>295</v>
      </c>
      <c r="B3" s="845"/>
      <c r="C3" s="845"/>
      <c r="D3" s="845"/>
      <c r="E3" s="845"/>
      <c r="F3" s="845"/>
      <c r="G3" s="845"/>
      <c r="H3" s="845"/>
      <c r="I3" s="845"/>
      <c r="J3" s="845"/>
      <c r="K3" s="845"/>
      <c r="L3" s="845"/>
      <c r="M3" s="845"/>
      <c r="N3" s="845"/>
      <c r="O3" s="845"/>
    </row>
    <row r="4" spans="1:19">
      <c r="A4" s="119"/>
      <c r="B4" s="452"/>
      <c r="C4" s="119"/>
      <c r="D4" s="119"/>
      <c r="E4" s="119"/>
      <c r="F4" s="119"/>
      <c r="G4" s="119"/>
      <c r="H4" s="119"/>
      <c r="I4" s="119"/>
      <c r="J4" s="119"/>
      <c r="K4" s="119"/>
      <c r="L4" s="119"/>
      <c r="M4" s="119"/>
      <c r="N4" s="119"/>
      <c r="O4" s="119"/>
    </row>
    <row r="5" spans="1:19">
      <c r="A5" s="119"/>
      <c r="B5" s="452"/>
      <c r="C5" s="119"/>
      <c r="D5" s="119"/>
      <c r="E5" s="119"/>
      <c r="F5" s="119"/>
      <c r="G5" s="119"/>
      <c r="H5" s="119"/>
      <c r="I5" s="119"/>
      <c r="J5" s="119"/>
      <c r="K5" s="119"/>
      <c r="L5" s="119"/>
      <c r="M5" s="119"/>
      <c r="N5" s="119"/>
      <c r="O5" s="119"/>
    </row>
    <row r="6" spans="1:19" ht="15" customHeight="1" thickBot="1">
      <c r="A6" s="128"/>
      <c r="B6" s="453"/>
      <c r="C6" s="83"/>
      <c r="D6" s="83"/>
      <c r="E6" s="129"/>
      <c r="F6" s="130"/>
      <c r="G6" s="129"/>
      <c r="H6" s="129"/>
      <c r="I6" s="129"/>
      <c r="J6" s="83"/>
      <c r="K6" s="83"/>
      <c r="L6" s="83"/>
      <c r="M6" s="83"/>
      <c r="O6" s="131" t="s">
        <v>50</v>
      </c>
    </row>
    <row r="7" spans="1:19" ht="22.5" customHeight="1" thickBot="1">
      <c r="A7" s="466"/>
      <c r="B7" s="467">
        <v>2014</v>
      </c>
      <c r="C7" s="468" t="s">
        <v>52</v>
      </c>
      <c r="D7" s="134" t="s">
        <v>53</v>
      </c>
      <c r="E7" s="134" t="s">
        <v>54</v>
      </c>
      <c r="F7" s="134" t="s">
        <v>55</v>
      </c>
      <c r="G7" s="134" t="s">
        <v>56</v>
      </c>
      <c r="H7" s="134" t="s">
        <v>57</v>
      </c>
      <c r="I7" s="134" t="s">
        <v>58</v>
      </c>
      <c r="J7" s="134" t="s">
        <v>59</v>
      </c>
      <c r="K7" s="134" t="s">
        <v>60</v>
      </c>
      <c r="L7" s="134" t="s">
        <v>61</v>
      </c>
      <c r="M7" s="134" t="s">
        <v>62</v>
      </c>
      <c r="N7" s="167" t="s">
        <v>63</v>
      </c>
      <c r="O7" s="472" t="s">
        <v>402</v>
      </c>
      <c r="P7" s="90"/>
    </row>
    <row r="8" spans="1:19" ht="3.75" customHeight="1" thickBot="1">
      <c r="A8" s="469"/>
      <c r="B8" s="470"/>
      <c r="C8" s="471"/>
      <c r="D8" s="186"/>
      <c r="E8" s="186"/>
      <c r="F8" s="186"/>
      <c r="G8" s="186"/>
      <c r="H8" s="186"/>
      <c r="I8" s="186"/>
      <c r="J8" s="186"/>
      <c r="K8" s="186"/>
      <c r="L8" s="186"/>
      <c r="M8" s="186"/>
      <c r="N8" s="472"/>
      <c r="O8" s="472"/>
      <c r="P8" s="90"/>
    </row>
    <row r="9" spans="1:19" ht="15" customHeight="1">
      <c r="A9" s="136"/>
      <c r="B9" s="496" t="s">
        <v>77</v>
      </c>
      <c r="C9" s="27">
        <f>měs_index_v!C6</f>
        <v>290283</v>
      </c>
      <c r="D9" s="27">
        <f>měs_index_v!D6</f>
        <v>283687</v>
      </c>
      <c r="E9" s="27">
        <f>měs_index_v!E6</f>
        <v>306231</v>
      </c>
      <c r="F9" s="27"/>
      <c r="G9" s="27"/>
      <c r="H9" s="27"/>
      <c r="I9" s="27"/>
      <c r="J9" s="27"/>
      <c r="K9" s="27"/>
      <c r="L9" s="27"/>
      <c r="M9" s="27"/>
      <c r="N9" s="27"/>
      <c r="O9" s="169">
        <f>seskup.Kč!I8</f>
        <v>880201</v>
      </c>
      <c r="P9" s="90"/>
      <c r="Q9" s="112"/>
      <c r="R9" s="113"/>
    </row>
    <row r="10" spans="1:19" ht="15" customHeight="1">
      <c r="A10" s="444" t="s">
        <v>31</v>
      </c>
      <c r="B10" s="496" t="s">
        <v>78</v>
      </c>
      <c r="C10" s="27">
        <f>měs_index_d!C6</f>
        <v>246602</v>
      </c>
      <c r="D10" s="27">
        <f>měs_index_d!D6</f>
        <v>250809</v>
      </c>
      <c r="E10" s="27">
        <f>měs_index_d!E6</f>
        <v>257118</v>
      </c>
      <c r="F10" s="27"/>
      <c r="G10" s="27"/>
      <c r="H10" s="27"/>
      <c r="I10" s="27"/>
      <c r="J10" s="27"/>
      <c r="K10" s="27"/>
      <c r="L10" s="27"/>
      <c r="M10" s="27"/>
      <c r="N10" s="27"/>
      <c r="O10" s="138">
        <f>seskup.Kč!N8</f>
        <v>754530</v>
      </c>
      <c r="P10" s="90"/>
      <c r="Q10" s="112"/>
      <c r="R10" s="113"/>
    </row>
    <row r="11" spans="1:19" ht="15" customHeight="1">
      <c r="A11" s="444" t="s">
        <v>136</v>
      </c>
      <c r="B11" s="447" t="s">
        <v>76</v>
      </c>
      <c r="C11" s="502">
        <f t="shared" ref="C11:E11" si="0">SUM(C9:C10)</f>
        <v>536885</v>
      </c>
      <c r="D11" s="502">
        <f t="shared" si="0"/>
        <v>534496</v>
      </c>
      <c r="E11" s="502">
        <f t="shared" si="0"/>
        <v>563349</v>
      </c>
      <c r="F11" s="502"/>
      <c r="G11" s="502"/>
      <c r="H11" s="502"/>
      <c r="I11" s="502"/>
      <c r="J11" s="502"/>
      <c r="K11" s="502"/>
      <c r="L11" s="502"/>
      <c r="M11" s="502"/>
      <c r="N11" s="603"/>
      <c r="O11" s="605">
        <f>SUM(O9:O10)</f>
        <v>1634731</v>
      </c>
      <c r="P11" s="90"/>
    </row>
    <row r="12" spans="1:19" ht="15" customHeight="1" thickBot="1">
      <c r="A12" s="153"/>
      <c r="B12" s="461" t="s">
        <v>79</v>
      </c>
      <c r="C12" s="503">
        <f>C9-C10</f>
        <v>43681</v>
      </c>
      <c r="D12" s="503">
        <f t="shared" ref="D12:O12" si="1">D9-D10</f>
        <v>32878</v>
      </c>
      <c r="E12" s="503">
        <f t="shared" si="1"/>
        <v>49113</v>
      </c>
      <c r="F12" s="503"/>
      <c r="G12" s="503"/>
      <c r="H12" s="503"/>
      <c r="I12" s="503"/>
      <c r="J12" s="503"/>
      <c r="K12" s="503"/>
      <c r="L12" s="503"/>
      <c r="M12" s="503"/>
      <c r="N12" s="604"/>
      <c r="O12" s="617">
        <f t="shared" si="1"/>
        <v>125671</v>
      </c>
      <c r="P12" s="433"/>
    </row>
    <row r="13" spans="1:19" ht="6" customHeight="1" thickTop="1">
      <c r="A13" s="140"/>
      <c r="B13" s="476"/>
      <c r="C13" s="504"/>
      <c r="D13" s="504"/>
      <c r="E13" s="504"/>
      <c r="F13" s="504"/>
      <c r="G13" s="504"/>
      <c r="H13" s="504"/>
      <c r="I13" s="504"/>
      <c r="J13" s="504"/>
      <c r="K13" s="504"/>
      <c r="L13" s="504"/>
      <c r="M13" s="504"/>
      <c r="N13" s="505"/>
      <c r="O13" s="505"/>
      <c r="P13" s="433"/>
    </row>
    <row r="14" spans="1:19" ht="36.75" customHeight="1" thickBot="1">
      <c r="A14" s="434"/>
      <c r="B14" s="473"/>
      <c r="C14" s="474"/>
      <c r="D14" s="474"/>
      <c r="E14" s="474"/>
      <c r="F14" s="474"/>
      <c r="G14" s="474"/>
      <c r="H14" s="474"/>
      <c r="I14" s="474"/>
      <c r="J14" s="474"/>
      <c r="K14" s="474"/>
      <c r="L14" s="474"/>
      <c r="M14" s="474"/>
      <c r="N14" s="474"/>
      <c r="O14" s="474"/>
      <c r="P14" s="433"/>
    </row>
    <row r="15" spans="1:19" ht="12.75" customHeight="1">
      <c r="A15" s="475"/>
      <c r="B15" s="497" t="s">
        <v>77</v>
      </c>
      <c r="C15" s="445">
        <f>měs_index_v!C9</f>
        <v>261158</v>
      </c>
      <c r="D15" s="445">
        <f>měs_index_v!D9</f>
        <v>254148</v>
      </c>
      <c r="E15" s="445">
        <f>měs_index_v!E9</f>
        <v>274451</v>
      </c>
      <c r="F15" s="445"/>
      <c r="G15" s="445"/>
      <c r="H15" s="445"/>
      <c r="I15" s="445"/>
      <c r="J15" s="445"/>
      <c r="K15" s="445"/>
      <c r="L15" s="445"/>
      <c r="M15" s="445"/>
      <c r="N15" s="445"/>
      <c r="O15" s="607">
        <f>seskup.Kč!I9</f>
        <v>789757</v>
      </c>
      <c r="P15" s="37"/>
      <c r="Q15" s="112"/>
      <c r="R15" s="113"/>
      <c r="S15" s="113"/>
    </row>
    <row r="16" spans="1:19" ht="12.75" customHeight="1">
      <c r="A16" s="136" t="s">
        <v>66</v>
      </c>
      <c r="B16" s="496" t="s">
        <v>78</v>
      </c>
      <c r="C16" s="27">
        <f>měs_index_d!C9</f>
        <v>177158</v>
      </c>
      <c r="D16" s="27">
        <f>měs_index_d!D9</f>
        <v>183610</v>
      </c>
      <c r="E16" s="27">
        <f>měs_index_d!E9</f>
        <v>191099</v>
      </c>
      <c r="F16" s="27"/>
      <c r="G16" s="27"/>
      <c r="H16" s="27"/>
      <c r="I16" s="27"/>
      <c r="J16" s="27"/>
      <c r="K16" s="27"/>
      <c r="L16" s="27"/>
      <c r="M16" s="27"/>
      <c r="N16" s="27"/>
      <c r="O16" s="618">
        <f>seskup.Kč!N9</f>
        <v>551866</v>
      </c>
      <c r="P16" s="37"/>
      <c r="Q16" s="112"/>
      <c r="R16" s="113"/>
      <c r="S16" s="113"/>
    </row>
    <row r="17" spans="1:19" ht="12.75" customHeight="1">
      <c r="A17" s="136" t="s">
        <v>67</v>
      </c>
      <c r="B17" s="447" t="s">
        <v>76</v>
      </c>
      <c r="C17" s="502">
        <f t="shared" ref="C17:E17" si="2">SUM(C15:C16)</f>
        <v>438316</v>
      </c>
      <c r="D17" s="502">
        <f t="shared" si="2"/>
        <v>437758</v>
      </c>
      <c r="E17" s="502">
        <f t="shared" si="2"/>
        <v>465550</v>
      </c>
      <c r="F17" s="502"/>
      <c r="G17" s="502"/>
      <c r="H17" s="502"/>
      <c r="I17" s="502"/>
      <c r="J17" s="502"/>
      <c r="K17" s="502"/>
      <c r="L17" s="502"/>
      <c r="M17" s="502"/>
      <c r="N17" s="603"/>
      <c r="O17" s="611">
        <f>SUM(O15:O16)</f>
        <v>1341623</v>
      </c>
      <c r="P17" s="37"/>
      <c r="R17" s="113"/>
      <c r="S17" s="113"/>
    </row>
    <row r="18" spans="1:19" ht="12.75" customHeight="1" thickBot="1">
      <c r="A18" s="446"/>
      <c r="B18" s="448" t="s">
        <v>79</v>
      </c>
      <c r="C18" s="503">
        <f>C15-C16</f>
        <v>84000</v>
      </c>
      <c r="D18" s="503">
        <f t="shared" ref="D18:E18" si="3">D15-D16</f>
        <v>70538</v>
      </c>
      <c r="E18" s="503">
        <f t="shared" si="3"/>
        <v>83352</v>
      </c>
      <c r="F18" s="503"/>
      <c r="G18" s="503"/>
      <c r="H18" s="503"/>
      <c r="I18" s="503"/>
      <c r="J18" s="503"/>
      <c r="K18" s="503"/>
      <c r="L18" s="503"/>
      <c r="M18" s="503"/>
      <c r="N18" s="604"/>
      <c r="O18" s="617">
        <f>O15-O16</f>
        <v>237891</v>
      </c>
      <c r="P18" s="90"/>
      <c r="R18" s="113"/>
      <c r="S18" s="113"/>
    </row>
    <row r="19" spans="1:19" ht="12.75" customHeight="1" thickTop="1">
      <c r="A19" s="462"/>
      <c r="B19" s="463"/>
      <c r="C19" s="506"/>
      <c r="D19" s="506"/>
      <c r="E19" s="506"/>
      <c r="F19" s="506"/>
      <c r="G19" s="506"/>
      <c r="H19" s="506"/>
      <c r="I19" s="506"/>
      <c r="J19" s="506"/>
      <c r="K19" s="506"/>
      <c r="L19" s="506"/>
      <c r="M19" s="506"/>
      <c r="N19" s="609"/>
      <c r="O19" s="619"/>
      <c r="P19" s="90"/>
      <c r="R19" s="113"/>
      <c r="S19" s="113"/>
    </row>
    <row r="20" spans="1:19" ht="12.75" customHeight="1">
      <c r="A20" s="919" t="s">
        <v>242</v>
      </c>
      <c r="B20" s="496" t="s">
        <v>77</v>
      </c>
      <c r="C20" s="27">
        <f>měs_index_v!C12</f>
        <v>239531</v>
      </c>
      <c r="D20" s="27">
        <f>měs_index_v!D12</f>
        <v>233969</v>
      </c>
      <c r="E20" s="27">
        <f>měs_index_v!E12</f>
        <v>252215</v>
      </c>
      <c r="F20" s="27"/>
      <c r="G20" s="27"/>
      <c r="H20" s="27"/>
      <c r="I20" s="27"/>
      <c r="J20" s="27"/>
      <c r="K20" s="27"/>
      <c r="L20" s="27"/>
      <c r="M20" s="27"/>
      <c r="N20" s="27"/>
      <c r="O20" s="138">
        <f>seskup.Kč!I10</f>
        <v>725714</v>
      </c>
      <c r="P20" s="434"/>
      <c r="Q20" s="112"/>
      <c r="R20" s="113"/>
      <c r="S20" s="113"/>
    </row>
    <row r="21" spans="1:19" ht="12.75" customHeight="1">
      <c r="A21" s="917"/>
      <c r="B21" s="496" t="s">
        <v>78</v>
      </c>
      <c r="C21" s="27">
        <f>měs_index_d!C12</f>
        <v>157285</v>
      </c>
      <c r="D21" s="27">
        <f>měs_index_d!D12</f>
        <v>164772</v>
      </c>
      <c r="E21" s="27">
        <f>měs_index_d!E12</f>
        <v>173887</v>
      </c>
      <c r="F21" s="74"/>
      <c r="G21" s="27"/>
      <c r="H21" s="27"/>
      <c r="I21" s="27"/>
      <c r="J21" s="27"/>
      <c r="K21" s="27"/>
      <c r="L21" s="27"/>
      <c r="M21" s="27"/>
      <c r="N21" s="27"/>
      <c r="O21" s="618">
        <f>seskup.Kč!N10</f>
        <v>495944</v>
      </c>
      <c r="P21" s="434"/>
      <c r="Q21" s="112"/>
      <c r="R21" s="113"/>
      <c r="S21" s="113"/>
    </row>
    <row r="22" spans="1:19" ht="12.75" customHeight="1">
      <c r="A22" s="917"/>
      <c r="B22" s="447" t="s">
        <v>76</v>
      </c>
      <c r="C22" s="502">
        <f t="shared" ref="C22:E22" si="4">SUM(C20:C21)</f>
        <v>396816</v>
      </c>
      <c r="D22" s="502">
        <f t="shared" si="4"/>
        <v>398741</v>
      </c>
      <c r="E22" s="502">
        <f t="shared" si="4"/>
        <v>426102</v>
      </c>
      <c r="F22" s="502"/>
      <c r="G22" s="502"/>
      <c r="H22" s="502"/>
      <c r="I22" s="502"/>
      <c r="J22" s="502"/>
      <c r="K22" s="502"/>
      <c r="L22" s="502"/>
      <c r="M22" s="502"/>
      <c r="N22" s="603"/>
      <c r="O22" s="611">
        <f>SUM(O20:O21)</f>
        <v>1221658</v>
      </c>
      <c r="P22" s="434"/>
      <c r="R22" s="113"/>
      <c r="S22" s="113"/>
    </row>
    <row r="23" spans="1:19" ht="12.75" customHeight="1">
      <c r="A23" s="883"/>
      <c r="B23" s="449" t="s">
        <v>79</v>
      </c>
      <c r="C23" s="507">
        <f t="shared" ref="C23:E23" si="5">C20-C21</f>
        <v>82246</v>
      </c>
      <c r="D23" s="507">
        <f t="shared" si="5"/>
        <v>69197</v>
      </c>
      <c r="E23" s="507">
        <f t="shared" si="5"/>
        <v>78328</v>
      </c>
      <c r="F23" s="507"/>
      <c r="G23" s="507"/>
      <c r="H23" s="507"/>
      <c r="I23" s="507"/>
      <c r="J23" s="507"/>
      <c r="K23" s="507"/>
      <c r="L23" s="507"/>
      <c r="M23" s="507"/>
      <c r="N23" s="608"/>
      <c r="O23" s="611">
        <f>O20-O21</f>
        <v>229770</v>
      </c>
      <c r="P23" s="434"/>
      <c r="R23" s="113"/>
      <c r="S23" s="113"/>
    </row>
    <row r="24" spans="1:19" ht="12.75" customHeight="1">
      <c r="A24" s="464"/>
      <c r="B24" s="465"/>
      <c r="C24" s="508"/>
      <c r="D24" s="508"/>
      <c r="E24" s="508"/>
      <c r="F24" s="508"/>
      <c r="G24" s="508"/>
      <c r="H24" s="508"/>
      <c r="I24" s="508"/>
      <c r="J24" s="508"/>
      <c r="K24" s="508"/>
      <c r="L24" s="508"/>
      <c r="M24" s="508"/>
      <c r="N24" s="508"/>
      <c r="O24" s="616"/>
      <c r="P24" s="434"/>
      <c r="R24" s="113"/>
      <c r="S24" s="113"/>
    </row>
    <row r="25" spans="1:19" ht="12.75" customHeight="1">
      <c r="A25" s="920" t="s">
        <v>10</v>
      </c>
      <c r="B25" s="496" t="s">
        <v>77</v>
      </c>
      <c r="C25" s="27">
        <f>měs_index_v!C15</f>
        <v>5729</v>
      </c>
      <c r="D25" s="27">
        <f>měs_index_v!D15</f>
        <v>5612</v>
      </c>
      <c r="E25" s="27">
        <f>měs_index_v!E15</f>
        <v>6455</v>
      </c>
      <c r="F25" s="27"/>
      <c r="G25" s="27"/>
      <c r="H25" s="27"/>
      <c r="I25" s="27"/>
      <c r="J25" s="27"/>
      <c r="K25" s="27"/>
      <c r="L25" s="27"/>
      <c r="M25" s="27"/>
      <c r="N25" s="27"/>
      <c r="O25" s="138">
        <f>seskup.Kč!I13</f>
        <v>17797</v>
      </c>
      <c r="P25" s="434"/>
      <c r="Q25" s="112"/>
      <c r="R25" s="113"/>
      <c r="S25" s="113"/>
    </row>
    <row r="26" spans="1:19" ht="12.75" customHeight="1">
      <c r="A26" s="917"/>
      <c r="B26" s="496" t="s">
        <v>78</v>
      </c>
      <c r="C26" s="27">
        <f>měs_index_d!C15</f>
        <v>4923</v>
      </c>
      <c r="D26" s="27">
        <f>měs_index_d!D15</f>
        <v>4300</v>
      </c>
      <c r="E26" s="27">
        <f>měs_index_d!E15</f>
        <v>3529</v>
      </c>
      <c r="F26" s="74"/>
      <c r="G26" s="27"/>
      <c r="H26" s="27"/>
      <c r="I26" s="27"/>
      <c r="J26" s="27"/>
      <c r="K26" s="27"/>
      <c r="L26" s="27"/>
      <c r="M26" s="27"/>
      <c r="N26" s="27"/>
      <c r="O26" s="138">
        <f>seskup.Kč!N13</f>
        <v>12752</v>
      </c>
      <c r="P26" s="434"/>
      <c r="Q26" s="112"/>
      <c r="R26" s="113"/>
      <c r="S26" s="113"/>
    </row>
    <row r="27" spans="1:19" ht="12.75" customHeight="1">
      <c r="A27" s="917"/>
      <c r="B27" s="447" t="s">
        <v>76</v>
      </c>
      <c r="C27" s="502">
        <f t="shared" ref="C27:E27" si="6">SUM(C25:C26)</f>
        <v>10652</v>
      </c>
      <c r="D27" s="502">
        <f t="shared" si="6"/>
        <v>9912</v>
      </c>
      <c r="E27" s="502">
        <f t="shared" si="6"/>
        <v>9984</v>
      </c>
      <c r="F27" s="502"/>
      <c r="G27" s="502"/>
      <c r="H27" s="502"/>
      <c r="I27" s="502"/>
      <c r="J27" s="502"/>
      <c r="K27" s="502"/>
      <c r="L27" s="502"/>
      <c r="M27" s="502"/>
      <c r="N27" s="603"/>
      <c r="O27" s="605">
        <f>SUM(O25:O26)</f>
        <v>30549</v>
      </c>
      <c r="P27" s="434"/>
      <c r="R27" s="113"/>
      <c r="S27" s="113"/>
    </row>
    <row r="28" spans="1:19" ht="12.75" customHeight="1">
      <c r="A28" s="883"/>
      <c r="B28" s="449" t="s">
        <v>79</v>
      </c>
      <c r="C28" s="507">
        <f t="shared" ref="C28:E28" si="7">C25-C26</f>
        <v>806</v>
      </c>
      <c r="D28" s="507">
        <f t="shared" si="7"/>
        <v>1312</v>
      </c>
      <c r="E28" s="507">
        <f t="shared" si="7"/>
        <v>2926</v>
      </c>
      <c r="F28" s="507"/>
      <c r="G28" s="507"/>
      <c r="H28" s="507"/>
      <c r="I28" s="507"/>
      <c r="J28" s="507"/>
      <c r="K28" s="507"/>
      <c r="L28" s="507"/>
      <c r="M28" s="507"/>
      <c r="N28" s="608"/>
      <c r="O28" s="611">
        <f>O25-O26</f>
        <v>5045</v>
      </c>
      <c r="P28" s="434"/>
      <c r="R28" s="113"/>
      <c r="S28" s="113"/>
    </row>
    <row r="29" spans="1:19" ht="12.75" customHeight="1">
      <c r="A29" s="464"/>
      <c r="B29" s="465"/>
      <c r="C29" s="508"/>
      <c r="D29" s="508"/>
      <c r="E29" s="508"/>
      <c r="F29" s="508"/>
      <c r="G29" s="508"/>
      <c r="H29" s="508"/>
      <c r="I29" s="508"/>
      <c r="J29" s="508"/>
      <c r="K29" s="508"/>
      <c r="L29" s="508"/>
      <c r="M29" s="508"/>
      <c r="N29" s="508"/>
      <c r="O29" s="616"/>
      <c r="P29" s="434"/>
      <c r="R29" s="113"/>
      <c r="S29" s="113"/>
    </row>
    <row r="30" spans="1:19" ht="12.75" customHeight="1">
      <c r="A30" s="143"/>
      <c r="B30" s="496" t="s">
        <v>77</v>
      </c>
      <c r="C30" s="27">
        <f>měs_index_v!C18</f>
        <v>15898</v>
      </c>
      <c r="D30" s="27">
        <f>měs_index_v!D18</f>
        <v>14567</v>
      </c>
      <c r="E30" s="27">
        <f>měs_index_v!E18</f>
        <v>15781</v>
      </c>
      <c r="F30" s="27"/>
      <c r="G30" s="27"/>
      <c r="H30" s="27"/>
      <c r="I30" s="27"/>
      <c r="J30" s="27"/>
      <c r="K30" s="27"/>
      <c r="L30" s="27"/>
      <c r="M30" s="27"/>
      <c r="N30" s="27"/>
      <c r="O30" s="138">
        <f>seskup.Kč!I14</f>
        <v>46246</v>
      </c>
      <c r="P30" s="434"/>
      <c r="Q30" s="112"/>
      <c r="R30" s="113"/>
      <c r="S30" s="113"/>
    </row>
    <row r="31" spans="1:19" ht="12.75" customHeight="1">
      <c r="A31" s="143" t="s">
        <v>68</v>
      </c>
      <c r="B31" s="496" t="s">
        <v>78</v>
      </c>
      <c r="C31" s="27">
        <f>měs_index_d!C18</f>
        <v>14950</v>
      </c>
      <c r="D31" s="27">
        <f>měs_index_d!D18</f>
        <v>14538</v>
      </c>
      <c r="E31" s="27">
        <f>měs_index_d!E18</f>
        <v>13683</v>
      </c>
      <c r="F31" s="74"/>
      <c r="G31" s="27"/>
      <c r="H31" s="27"/>
      <c r="I31" s="27"/>
      <c r="J31" s="27"/>
      <c r="K31" s="27"/>
      <c r="L31" s="27"/>
      <c r="M31" s="27"/>
      <c r="N31" s="27"/>
      <c r="O31" s="138">
        <f>seskup.Kč!N14</f>
        <v>43170</v>
      </c>
      <c r="P31" s="434"/>
      <c r="Q31" s="112"/>
      <c r="R31" s="113"/>
      <c r="S31" s="113"/>
    </row>
    <row r="32" spans="1:19" ht="12.75" customHeight="1">
      <c r="A32" s="143" t="s">
        <v>69</v>
      </c>
      <c r="B32" s="447" t="s">
        <v>76</v>
      </c>
      <c r="C32" s="502">
        <f t="shared" ref="C32:E32" si="8">SUM(C30:C31)</f>
        <v>30848</v>
      </c>
      <c r="D32" s="502">
        <f t="shared" si="8"/>
        <v>29105</v>
      </c>
      <c r="E32" s="502">
        <f t="shared" si="8"/>
        <v>29464</v>
      </c>
      <c r="F32" s="502"/>
      <c r="G32" s="502"/>
      <c r="H32" s="502"/>
      <c r="I32" s="502"/>
      <c r="J32" s="502"/>
      <c r="K32" s="502"/>
      <c r="L32" s="502"/>
      <c r="M32" s="502"/>
      <c r="N32" s="603"/>
      <c r="O32" s="605">
        <f>SUM(O30:O31)</f>
        <v>89416</v>
      </c>
      <c r="P32" s="434"/>
      <c r="R32" s="113"/>
      <c r="S32" s="113"/>
    </row>
    <row r="33" spans="1:19" ht="12.75" customHeight="1" thickBot="1">
      <c r="A33" s="484"/>
      <c r="B33" s="449" t="s">
        <v>79</v>
      </c>
      <c r="C33" s="507">
        <f t="shared" ref="C33:E33" si="9">C30-C31</f>
        <v>948</v>
      </c>
      <c r="D33" s="507">
        <f t="shared" si="9"/>
        <v>29</v>
      </c>
      <c r="E33" s="507">
        <f t="shared" si="9"/>
        <v>2098</v>
      </c>
      <c r="F33" s="507"/>
      <c r="G33" s="507"/>
      <c r="H33" s="507"/>
      <c r="I33" s="507"/>
      <c r="J33" s="507"/>
      <c r="K33" s="507"/>
      <c r="L33" s="507"/>
      <c r="M33" s="507"/>
      <c r="N33" s="608"/>
      <c r="O33" s="606">
        <f>O30-O31</f>
        <v>3076</v>
      </c>
      <c r="P33" s="434"/>
      <c r="R33" s="113"/>
      <c r="S33" s="113"/>
    </row>
    <row r="34" spans="1:19" s="90" customFormat="1" ht="12.75" customHeight="1" thickBot="1">
      <c r="A34" s="494"/>
      <c r="B34" s="495"/>
      <c r="C34" s="493"/>
      <c r="D34" s="493"/>
      <c r="E34" s="493"/>
      <c r="F34" s="493"/>
      <c r="G34" s="493"/>
      <c r="H34" s="493"/>
      <c r="I34" s="493"/>
      <c r="J34" s="493"/>
      <c r="K34" s="493"/>
      <c r="L34" s="493"/>
      <c r="M34" s="493"/>
      <c r="N34" s="493"/>
      <c r="O34" s="474"/>
      <c r="P34" s="434"/>
      <c r="R34" s="487"/>
      <c r="S34" s="487"/>
    </row>
    <row r="35" spans="1:19" ht="12.75" customHeight="1">
      <c r="A35" s="918" t="s">
        <v>12</v>
      </c>
      <c r="B35" s="498" t="s">
        <v>77</v>
      </c>
      <c r="C35" s="199">
        <f>měs_index_v!C21</f>
        <v>10887</v>
      </c>
      <c r="D35" s="199">
        <f>měs_index_v!D21</f>
        <v>12268</v>
      </c>
      <c r="E35" s="199">
        <f>měs_index_v!E21</f>
        <v>13985</v>
      </c>
      <c r="F35" s="199"/>
      <c r="G35" s="199"/>
      <c r="H35" s="199"/>
      <c r="I35" s="199"/>
      <c r="J35" s="199"/>
      <c r="K35" s="199"/>
      <c r="L35" s="199"/>
      <c r="M35" s="199"/>
      <c r="N35" s="199"/>
      <c r="O35" s="169">
        <f>seskup.Kč!I17</f>
        <v>37140</v>
      </c>
      <c r="P35" s="434"/>
      <c r="Q35" s="112"/>
      <c r="R35" s="113"/>
      <c r="S35" s="113"/>
    </row>
    <row r="36" spans="1:19" ht="12.75" customHeight="1">
      <c r="A36" s="917"/>
      <c r="B36" s="496" t="s">
        <v>78</v>
      </c>
      <c r="C36" s="27">
        <f>měs_index_d!C21</f>
        <v>19646</v>
      </c>
      <c r="D36" s="27">
        <f>měs_index_d!D21</f>
        <v>17115</v>
      </c>
      <c r="E36" s="27">
        <f>měs_index_d!E21</f>
        <v>18619</v>
      </c>
      <c r="F36" s="74"/>
      <c r="G36" s="27"/>
      <c r="H36" s="27"/>
      <c r="I36" s="27"/>
      <c r="J36" s="27"/>
      <c r="K36" s="27"/>
      <c r="L36" s="27"/>
      <c r="M36" s="27"/>
      <c r="N36" s="27"/>
      <c r="O36" s="618">
        <f>seskup.Kč!N17</f>
        <v>55380</v>
      </c>
      <c r="P36" s="434"/>
      <c r="Q36" s="112"/>
      <c r="R36" s="113"/>
      <c r="S36" s="113"/>
    </row>
    <row r="37" spans="1:19" ht="12.75" customHeight="1">
      <c r="A37" s="917"/>
      <c r="B37" s="447" t="s">
        <v>76</v>
      </c>
      <c r="C37" s="502">
        <f t="shared" ref="C37:E37" si="10">SUM(C35:C36)</f>
        <v>30533</v>
      </c>
      <c r="D37" s="502">
        <f t="shared" si="10"/>
        <v>29383</v>
      </c>
      <c r="E37" s="502">
        <f t="shared" si="10"/>
        <v>32604</v>
      </c>
      <c r="F37" s="502"/>
      <c r="G37" s="502"/>
      <c r="H37" s="502"/>
      <c r="I37" s="502"/>
      <c r="J37" s="502"/>
      <c r="K37" s="502"/>
      <c r="L37" s="502"/>
      <c r="M37" s="502"/>
      <c r="N37" s="603"/>
      <c r="O37" s="605">
        <f>SUM(O35:O36)</f>
        <v>92520</v>
      </c>
      <c r="P37" s="434"/>
    </row>
    <row r="38" spans="1:19" ht="12.75" customHeight="1">
      <c r="A38" s="883"/>
      <c r="B38" s="449" t="s">
        <v>79</v>
      </c>
      <c r="C38" s="507">
        <f t="shared" ref="C38:E38" si="11">C35-C36</f>
        <v>-8759</v>
      </c>
      <c r="D38" s="507">
        <f t="shared" si="11"/>
        <v>-4847</v>
      </c>
      <c r="E38" s="507">
        <f t="shared" si="11"/>
        <v>-4634</v>
      </c>
      <c r="F38" s="507"/>
      <c r="G38" s="507"/>
      <c r="H38" s="507"/>
      <c r="I38" s="507"/>
      <c r="J38" s="507"/>
      <c r="K38" s="507"/>
      <c r="L38" s="507"/>
      <c r="M38" s="507"/>
      <c r="N38" s="608"/>
      <c r="O38" s="611">
        <f>O35-O36</f>
        <v>-18240</v>
      </c>
      <c r="P38" s="434"/>
    </row>
    <row r="39" spans="1:19" s="90" customFormat="1" ht="12.75" customHeight="1">
      <c r="A39" s="176"/>
      <c r="B39" s="477"/>
      <c r="C39" s="474"/>
      <c r="D39" s="474"/>
      <c r="E39" s="474"/>
      <c r="F39" s="474"/>
      <c r="G39" s="474"/>
      <c r="H39" s="474"/>
      <c r="I39" s="474"/>
      <c r="J39" s="474"/>
      <c r="K39" s="474"/>
      <c r="L39" s="474"/>
      <c r="M39" s="474"/>
      <c r="N39" s="474"/>
      <c r="O39" s="615"/>
      <c r="P39" s="434"/>
    </row>
    <row r="40" spans="1:19" ht="12.75" customHeight="1">
      <c r="A40" s="151"/>
      <c r="B40" s="498" t="s">
        <v>77</v>
      </c>
      <c r="C40" s="199">
        <f>měs_index_v!C24</f>
        <v>1417</v>
      </c>
      <c r="D40" s="199">
        <f>měs_index_v!D24</f>
        <v>1497</v>
      </c>
      <c r="E40" s="199">
        <f>měs_index_v!E24</f>
        <v>1647</v>
      </c>
      <c r="F40" s="199"/>
      <c r="G40" s="199"/>
      <c r="H40" s="199"/>
      <c r="I40" s="199"/>
      <c r="J40" s="199"/>
      <c r="K40" s="199"/>
      <c r="L40" s="199"/>
      <c r="M40" s="199"/>
      <c r="N40" s="199"/>
      <c r="O40" s="138">
        <f>seskup.Kč!I21</f>
        <v>4561</v>
      </c>
      <c r="P40" s="434"/>
      <c r="Q40" s="112"/>
      <c r="R40" s="113"/>
    </row>
    <row r="41" spans="1:19" ht="12.75" customHeight="1">
      <c r="A41" s="136" t="s">
        <v>172</v>
      </c>
      <c r="B41" s="496" t="s">
        <v>78</v>
      </c>
      <c r="C41" s="27">
        <f>měs_index_d!C24</f>
        <v>1169</v>
      </c>
      <c r="D41" s="27">
        <f>měs_index_d!D24</f>
        <v>1271</v>
      </c>
      <c r="E41" s="27">
        <f>měs_index_d!E24</f>
        <v>1571</v>
      </c>
      <c r="F41" s="74"/>
      <c r="G41" s="27"/>
      <c r="H41" s="27"/>
      <c r="I41" s="27"/>
      <c r="J41" s="27"/>
      <c r="K41" s="27"/>
      <c r="L41" s="27"/>
      <c r="M41" s="27"/>
      <c r="N41" s="27"/>
      <c r="O41" s="618">
        <f>seskup.Kč!N21</f>
        <v>4012</v>
      </c>
      <c r="P41" s="434"/>
      <c r="Q41" s="112"/>
      <c r="R41" s="113"/>
    </row>
    <row r="42" spans="1:19" ht="12.75" customHeight="1">
      <c r="A42" s="136" t="s">
        <v>112</v>
      </c>
      <c r="B42" s="447" t="s">
        <v>76</v>
      </c>
      <c r="C42" s="502">
        <f t="shared" ref="C42:E42" si="12">SUM(C40:C41)</f>
        <v>2586</v>
      </c>
      <c r="D42" s="502">
        <f t="shared" si="12"/>
        <v>2768</v>
      </c>
      <c r="E42" s="502">
        <f t="shared" si="12"/>
        <v>3218</v>
      </c>
      <c r="F42" s="502"/>
      <c r="G42" s="502"/>
      <c r="H42" s="502"/>
      <c r="I42" s="502"/>
      <c r="J42" s="502"/>
      <c r="K42" s="502"/>
      <c r="L42" s="502"/>
      <c r="M42" s="502"/>
      <c r="N42" s="603"/>
      <c r="O42" s="611">
        <f>SUM(O40:O41)</f>
        <v>8573</v>
      </c>
      <c r="P42" s="434"/>
      <c r="R42" s="113"/>
    </row>
    <row r="43" spans="1:19" ht="12.75" customHeight="1">
      <c r="A43" s="142"/>
      <c r="B43" s="449" t="s">
        <v>79</v>
      </c>
      <c r="C43" s="507">
        <f t="shared" ref="C43:E43" si="13">C40-C41</f>
        <v>248</v>
      </c>
      <c r="D43" s="507">
        <f t="shared" si="13"/>
        <v>226</v>
      </c>
      <c r="E43" s="507">
        <f t="shared" si="13"/>
        <v>76</v>
      </c>
      <c r="F43" s="507"/>
      <c r="G43" s="507"/>
      <c r="H43" s="507"/>
      <c r="I43" s="507"/>
      <c r="J43" s="507"/>
      <c r="K43" s="507"/>
      <c r="L43" s="507"/>
      <c r="M43" s="507"/>
      <c r="N43" s="608"/>
      <c r="O43" s="614">
        <f>O40-O41</f>
        <v>549</v>
      </c>
      <c r="P43" s="434"/>
      <c r="R43" s="113"/>
    </row>
    <row r="44" spans="1:19" s="90" customFormat="1" ht="12.75" customHeight="1">
      <c r="A44" s="136"/>
      <c r="B44" s="477"/>
      <c r="C44" s="474"/>
      <c r="D44" s="474"/>
      <c r="E44" s="474"/>
      <c r="F44" s="474"/>
      <c r="G44" s="474"/>
      <c r="H44" s="474"/>
      <c r="I44" s="474"/>
      <c r="J44" s="474"/>
      <c r="K44" s="474"/>
      <c r="L44" s="474"/>
      <c r="M44" s="474"/>
      <c r="N44" s="474"/>
      <c r="O44" s="613"/>
      <c r="P44" s="434"/>
      <c r="R44" s="487"/>
    </row>
    <row r="45" spans="1:19" ht="12.75" customHeight="1">
      <c r="A45" s="145"/>
      <c r="B45" s="498" t="s">
        <v>77</v>
      </c>
      <c r="C45" s="199">
        <f>měs_index_v!C27</f>
        <v>13093</v>
      </c>
      <c r="D45" s="199">
        <f>měs_index_v!D27</f>
        <v>12257</v>
      </c>
      <c r="E45" s="199">
        <f>měs_index_v!E27</f>
        <v>12331</v>
      </c>
      <c r="F45" s="199"/>
      <c r="G45" s="199"/>
      <c r="H45" s="199"/>
      <c r="I45" s="199"/>
      <c r="J45" s="199"/>
      <c r="K45" s="199"/>
      <c r="L45" s="199"/>
      <c r="M45" s="199"/>
      <c r="N45" s="199"/>
      <c r="O45" s="188">
        <f>seskup.Kč!I23</f>
        <v>37681</v>
      </c>
      <c r="P45" s="434"/>
      <c r="Q45" s="112"/>
      <c r="R45" s="113"/>
    </row>
    <row r="46" spans="1:19" ht="12.75" customHeight="1">
      <c r="A46" s="146" t="s">
        <v>115</v>
      </c>
      <c r="B46" s="496" t="s">
        <v>78</v>
      </c>
      <c r="C46" s="27">
        <f>měs_index_d!C27</f>
        <v>19713</v>
      </c>
      <c r="D46" s="27">
        <f>měs_index_d!D27</f>
        <v>17721</v>
      </c>
      <c r="E46" s="27">
        <f>měs_index_d!E27</f>
        <v>17077</v>
      </c>
      <c r="F46" s="74"/>
      <c r="G46" s="27"/>
      <c r="H46" s="27"/>
      <c r="I46" s="27"/>
      <c r="J46" s="27"/>
      <c r="K46" s="27"/>
      <c r="L46" s="27"/>
      <c r="M46" s="27"/>
      <c r="N46" s="27"/>
      <c r="O46" s="138">
        <f>seskup.Kč!N23</f>
        <v>54511</v>
      </c>
      <c r="P46" s="434"/>
      <c r="Q46" s="112"/>
      <c r="R46" s="113"/>
    </row>
    <row r="47" spans="1:19" ht="12.75" customHeight="1">
      <c r="A47" s="146" t="s">
        <v>114</v>
      </c>
      <c r="B47" s="447" t="s">
        <v>76</v>
      </c>
      <c r="C47" s="502">
        <f t="shared" ref="C47:E47" si="14">SUM(C45:C46)</f>
        <v>32806</v>
      </c>
      <c r="D47" s="502">
        <f t="shared" si="14"/>
        <v>29978</v>
      </c>
      <c r="E47" s="502">
        <f t="shared" si="14"/>
        <v>29408</v>
      </c>
      <c r="F47" s="502"/>
      <c r="G47" s="502"/>
      <c r="H47" s="502"/>
      <c r="I47" s="502"/>
      <c r="J47" s="502"/>
      <c r="K47" s="502"/>
      <c r="L47" s="502"/>
      <c r="M47" s="502"/>
      <c r="N47" s="603"/>
      <c r="O47" s="605">
        <f>SUM(O45:O46)</f>
        <v>92192</v>
      </c>
      <c r="P47" s="434"/>
      <c r="R47" s="113"/>
    </row>
    <row r="48" spans="1:19" ht="12.75" customHeight="1">
      <c r="A48" s="147"/>
      <c r="B48" s="449" t="s">
        <v>79</v>
      </c>
      <c r="C48" s="507">
        <f t="shared" ref="C48:E48" si="15">C45-C46</f>
        <v>-6620</v>
      </c>
      <c r="D48" s="507">
        <f t="shared" si="15"/>
        <v>-5464</v>
      </c>
      <c r="E48" s="507">
        <f t="shared" si="15"/>
        <v>-4746</v>
      </c>
      <c r="F48" s="507"/>
      <c r="G48" s="507"/>
      <c r="H48" s="507"/>
      <c r="I48" s="507"/>
      <c r="J48" s="507"/>
      <c r="K48" s="507"/>
      <c r="L48" s="507"/>
      <c r="M48" s="507"/>
      <c r="N48" s="608"/>
      <c r="O48" s="614">
        <f>O45-O46</f>
        <v>-16830</v>
      </c>
      <c r="P48" s="434"/>
      <c r="R48" s="113"/>
    </row>
    <row r="49" spans="1:18" s="90" customFormat="1" ht="12.75" customHeight="1">
      <c r="A49" s="176"/>
      <c r="B49" s="477"/>
      <c r="C49" s="474"/>
      <c r="D49" s="474"/>
      <c r="E49" s="474"/>
      <c r="F49" s="474"/>
      <c r="G49" s="474"/>
      <c r="H49" s="474"/>
      <c r="I49" s="474"/>
      <c r="J49" s="474"/>
      <c r="K49" s="474"/>
      <c r="L49" s="474"/>
      <c r="M49" s="474"/>
      <c r="N49" s="474"/>
      <c r="O49" s="615"/>
      <c r="P49" s="434"/>
      <c r="R49" s="487"/>
    </row>
    <row r="50" spans="1:18" ht="12.75" customHeight="1">
      <c r="A50" s="918" t="s">
        <v>116</v>
      </c>
      <c r="B50" s="498" t="s">
        <v>77</v>
      </c>
      <c r="C50" s="199">
        <f>měs_index_v!C30</f>
        <v>3558</v>
      </c>
      <c r="D50" s="199">
        <f>měs_index_v!D30</f>
        <v>3324</v>
      </c>
      <c r="E50" s="199">
        <f>měs_index_v!E30</f>
        <v>3641</v>
      </c>
      <c r="F50" s="199"/>
      <c r="G50" s="199"/>
      <c r="H50" s="199"/>
      <c r="I50" s="199"/>
      <c r="J50" s="199"/>
      <c r="K50" s="199"/>
      <c r="L50" s="199"/>
      <c r="M50" s="199"/>
      <c r="N50" s="199"/>
      <c r="O50" s="188">
        <f>seskup.Kč!I26</f>
        <v>10523</v>
      </c>
      <c r="P50" s="435"/>
      <c r="Q50" s="112"/>
      <c r="R50" s="113"/>
    </row>
    <row r="51" spans="1:18" ht="12.75" customHeight="1">
      <c r="A51" s="921"/>
      <c r="B51" s="496" t="s">
        <v>78</v>
      </c>
      <c r="C51" s="27">
        <f>měs_index_d!C30</f>
        <v>27678</v>
      </c>
      <c r="D51" s="27">
        <f>měs_index_d!D30</f>
        <v>29672</v>
      </c>
      <c r="E51" s="71">
        <f>měs_index_d!E30</f>
        <v>27442</v>
      </c>
      <c r="F51" s="148"/>
      <c r="G51" s="149"/>
      <c r="H51" s="149"/>
      <c r="I51" s="149"/>
      <c r="J51" s="149"/>
      <c r="K51" s="149"/>
      <c r="L51" s="149"/>
      <c r="M51" s="149"/>
      <c r="N51" s="70"/>
      <c r="O51" s="138">
        <f>seskup.Kč!N26</f>
        <v>84792</v>
      </c>
      <c r="P51" s="435"/>
      <c r="Q51" s="112"/>
      <c r="R51" s="113"/>
    </row>
    <row r="52" spans="1:18" ht="12.75" customHeight="1">
      <c r="A52" s="921"/>
      <c r="B52" s="447" t="s">
        <v>76</v>
      </c>
      <c r="C52" s="502">
        <f t="shared" ref="C52:E52" si="16">SUM(C50:C51)</f>
        <v>31236</v>
      </c>
      <c r="D52" s="502">
        <f t="shared" si="16"/>
        <v>32996</v>
      </c>
      <c r="E52" s="502">
        <f t="shared" si="16"/>
        <v>31083</v>
      </c>
      <c r="F52" s="502"/>
      <c r="G52" s="502"/>
      <c r="H52" s="502"/>
      <c r="I52" s="502"/>
      <c r="J52" s="502"/>
      <c r="K52" s="502"/>
      <c r="L52" s="502"/>
      <c r="M52" s="502"/>
      <c r="N52" s="603"/>
      <c r="O52" s="605">
        <f>SUM(O50:O51)</f>
        <v>95315</v>
      </c>
      <c r="P52" s="435"/>
      <c r="R52" s="113"/>
    </row>
    <row r="53" spans="1:18" ht="12.75" customHeight="1">
      <c r="A53" s="922"/>
      <c r="B53" s="449" t="s">
        <v>79</v>
      </c>
      <c r="C53" s="507">
        <f t="shared" ref="C53:E53" si="17">C50-C51</f>
        <v>-24120</v>
      </c>
      <c r="D53" s="507">
        <f t="shared" si="17"/>
        <v>-26348</v>
      </c>
      <c r="E53" s="507">
        <f t="shared" si="17"/>
        <v>-23801</v>
      </c>
      <c r="F53" s="507"/>
      <c r="G53" s="507"/>
      <c r="H53" s="507"/>
      <c r="I53" s="507"/>
      <c r="J53" s="507"/>
      <c r="K53" s="507"/>
      <c r="L53" s="507"/>
      <c r="M53" s="507"/>
      <c r="N53" s="608"/>
      <c r="O53" s="614">
        <f>O50-O51</f>
        <v>-74269</v>
      </c>
      <c r="P53" s="436"/>
      <c r="R53" s="113"/>
    </row>
    <row r="54" spans="1:18" ht="12.75" customHeight="1">
      <c r="A54" s="488"/>
      <c r="B54" s="477"/>
      <c r="C54" s="474"/>
      <c r="D54" s="474"/>
      <c r="E54" s="474"/>
      <c r="F54" s="474"/>
      <c r="G54" s="474"/>
      <c r="H54" s="474"/>
      <c r="I54" s="474"/>
      <c r="J54" s="474"/>
      <c r="K54" s="474"/>
      <c r="L54" s="474"/>
      <c r="M54" s="474"/>
      <c r="N54" s="474"/>
      <c r="O54" s="615"/>
      <c r="P54" s="436"/>
      <c r="R54" s="113"/>
    </row>
    <row r="55" spans="1:18" ht="12.75" customHeight="1">
      <c r="A55" s="918" t="s">
        <v>13</v>
      </c>
      <c r="B55" s="498" t="s">
        <v>77</v>
      </c>
      <c r="C55" s="199">
        <f>měs_index_v!C33</f>
        <v>170</v>
      </c>
      <c r="D55" s="199">
        <f>měs_index_v!D33</f>
        <v>193</v>
      </c>
      <c r="E55" s="199">
        <f>měs_index_v!E33</f>
        <v>176</v>
      </c>
      <c r="F55" s="199"/>
      <c r="G55" s="199"/>
      <c r="H55" s="199"/>
      <c r="I55" s="199"/>
      <c r="J55" s="199"/>
      <c r="K55" s="199"/>
      <c r="L55" s="199"/>
      <c r="M55" s="199"/>
      <c r="N55" s="199"/>
      <c r="O55" s="188">
        <f>seskup.Kč!I28</f>
        <v>539</v>
      </c>
      <c r="P55" s="435"/>
      <c r="Q55" s="112"/>
      <c r="R55" s="113"/>
    </row>
    <row r="56" spans="1:18" ht="12.75" customHeight="1">
      <c r="A56" s="917"/>
      <c r="B56" s="496" t="s">
        <v>78</v>
      </c>
      <c r="C56" s="71">
        <f>měs_index_d!C33</f>
        <v>1238</v>
      </c>
      <c r="D56" s="149">
        <f>měs_index_d!D33</f>
        <v>1421</v>
      </c>
      <c r="E56" s="149">
        <f>měs_index_d!E33</f>
        <v>1310</v>
      </c>
      <c r="F56" s="152"/>
      <c r="G56" s="71"/>
      <c r="H56" s="149"/>
      <c r="I56" s="71"/>
      <c r="J56" s="71"/>
      <c r="K56" s="71"/>
      <c r="L56" s="71"/>
      <c r="M56" s="71"/>
      <c r="N56" s="27"/>
      <c r="O56" s="138">
        <f>seskup.Kč!N28</f>
        <v>3969</v>
      </c>
      <c r="P56" s="435"/>
      <c r="Q56" s="112"/>
      <c r="R56" s="113"/>
    </row>
    <row r="57" spans="1:18" ht="12.75" customHeight="1">
      <c r="A57" s="917"/>
      <c r="B57" s="447" t="s">
        <v>76</v>
      </c>
      <c r="C57" s="502">
        <f t="shared" ref="C57:E57" si="18">SUM(C55:C56)</f>
        <v>1408</v>
      </c>
      <c r="D57" s="502">
        <f t="shared" si="18"/>
        <v>1614</v>
      </c>
      <c r="E57" s="502">
        <f t="shared" si="18"/>
        <v>1486</v>
      </c>
      <c r="F57" s="502"/>
      <c r="G57" s="502"/>
      <c r="H57" s="502"/>
      <c r="I57" s="502"/>
      <c r="J57" s="502"/>
      <c r="K57" s="502"/>
      <c r="L57" s="502"/>
      <c r="M57" s="502"/>
      <c r="N57" s="603"/>
      <c r="O57" s="605">
        <f>SUM(O55:O56)</f>
        <v>4508</v>
      </c>
      <c r="P57" s="435"/>
      <c r="R57" s="113"/>
    </row>
    <row r="58" spans="1:18" ht="12.75" customHeight="1" thickBot="1">
      <c r="A58" s="836"/>
      <c r="B58" s="482" t="s">
        <v>79</v>
      </c>
      <c r="C58" s="510">
        <f t="shared" ref="C58:E58" si="19">C55-C56</f>
        <v>-1068</v>
      </c>
      <c r="D58" s="510">
        <f t="shared" si="19"/>
        <v>-1228</v>
      </c>
      <c r="E58" s="510">
        <f t="shared" si="19"/>
        <v>-1134</v>
      </c>
      <c r="F58" s="510"/>
      <c r="G58" s="510"/>
      <c r="H58" s="510"/>
      <c r="I58" s="510"/>
      <c r="J58" s="510"/>
      <c r="K58" s="510"/>
      <c r="L58" s="510"/>
      <c r="M58" s="510"/>
      <c r="N58" s="610"/>
      <c r="O58" s="606">
        <f>O55-O56</f>
        <v>-3430</v>
      </c>
      <c r="P58" s="90"/>
      <c r="R58" s="113"/>
    </row>
    <row r="59" spans="1:18" ht="24" customHeight="1" thickBot="1">
      <c r="A59" s="478"/>
      <c r="B59" s="479"/>
      <c r="C59" s="480"/>
      <c r="D59" s="480"/>
      <c r="E59" s="480"/>
      <c r="F59" s="480"/>
      <c r="G59" s="480"/>
      <c r="H59" s="480"/>
      <c r="I59" s="480"/>
      <c r="J59" s="480"/>
      <c r="K59" s="480"/>
      <c r="L59" s="480"/>
      <c r="M59" s="480"/>
      <c r="N59" s="480"/>
      <c r="O59" s="474"/>
      <c r="P59" s="90"/>
      <c r="R59" s="113"/>
    </row>
    <row r="60" spans="1:18" ht="12.75" customHeight="1" thickTop="1">
      <c r="A60" s="916" t="s">
        <v>163</v>
      </c>
      <c r="B60" s="499" t="s">
        <v>77</v>
      </c>
      <c r="C60" s="483">
        <f>měs_index_v!C36</f>
        <v>254990</v>
      </c>
      <c r="D60" s="483">
        <f>měs_index_v!D36</f>
        <v>248046</v>
      </c>
      <c r="E60" s="483">
        <f>měs_index_v!E36</f>
        <v>267783</v>
      </c>
      <c r="F60" s="483"/>
      <c r="G60" s="483"/>
      <c r="H60" s="201"/>
      <c r="I60" s="483"/>
      <c r="J60" s="483"/>
      <c r="K60" s="483"/>
      <c r="L60" s="483"/>
      <c r="M60" s="483"/>
      <c r="N60" s="483"/>
      <c r="O60" s="169">
        <f>seskup.Kč!I29</f>
        <v>770819</v>
      </c>
      <c r="P60" s="435"/>
      <c r="Q60" s="112"/>
      <c r="R60" s="113"/>
    </row>
    <row r="61" spans="1:18" ht="12.75" customHeight="1">
      <c r="A61" s="917"/>
      <c r="B61" s="496" t="s">
        <v>78</v>
      </c>
      <c r="C61" s="35">
        <f>měs_index_d!C36</f>
        <v>179033</v>
      </c>
      <c r="D61" s="33">
        <f>měs_index_d!D36</f>
        <v>184839</v>
      </c>
      <c r="E61" s="33">
        <f>měs_index_d!E36</f>
        <v>192075</v>
      </c>
      <c r="F61" s="75"/>
      <c r="G61" s="32"/>
      <c r="H61" s="32"/>
      <c r="I61" s="32"/>
      <c r="J61" s="32"/>
      <c r="K61" s="32"/>
      <c r="L61" s="32"/>
      <c r="M61" s="32"/>
      <c r="N61" s="187"/>
      <c r="O61" s="138">
        <f>seskup.Kč!N29</f>
        <v>555946</v>
      </c>
      <c r="P61" s="435"/>
      <c r="Q61" s="112"/>
      <c r="R61" s="113"/>
    </row>
    <row r="62" spans="1:18" ht="12.75" customHeight="1">
      <c r="A62" s="917"/>
      <c r="B62" s="447" t="s">
        <v>76</v>
      </c>
      <c r="C62" s="502">
        <f t="shared" ref="C62:E62" si="20">SUM(C60:C61)</f>
        <v>434023</v>
      </c>
      <c r="D62" s="502">
        <f t="shared" si="20"/>
        <v>432885</v>
      </c>
      <c r="E62" s="502">
        <f t="shared" si="20"/>
        <v>459858</v>
      </c>
      <c r="F62" s="502"/>
      <c r="G62" s="502"/>
      <c r="H62" s="502"/>
      <c r="I62" s="502"/>
      <c r="J62" s="502"/>
      <c r="K62" s="502"/>
      <c r="L62" s="502"/>
      <c r="M62" s="502"/>
      <c r="N62" s="603"/>
      <c r="O62" s="605">
        <f>SUM(O60:O61)</f>
        <v>1326765</v>
      </c>
      <c r="P62" s="435"/>
    </row>
    <row r="63" spans="1:18" ht="12.75" customHeight="1" thickBot="1">
      <c r="A63" s="836"/>
      <c r="B63" s="450" t="s">
        <v>79</v>
      </c>
      <c r="C63" s="510">
        <f t="shared" ref="C63:E63" si="21">C60-C61</f>
        <v>75957</v>
      </c>
      <c r="D63" s="510">
        <f t="shared" si="21"/>
        <v>63207</v>
      </c>
      <c r="E63" s="510">
        <f t="shared" si="21"/>
        <v>75708</v>
      </c>
      <c r="F63" s="510"/>
      <c r="G63" s="510"/>
      <c r="H63" s="510"/>
      <c r="I63" s="510"/>
      <c r="J63" s="510"/>
      <c r="K63" s="510"/>
      <c r="L63" s="510"/>
      <c r="M63" s="510"/>
      <c r="N63" s="610"/>
      <c r="O63" s="606">
        <f>O60-O61</f>
        <v>214873</v>
      </c>
      <c r="P63" s="90"/>
    </row>
    <row r="64" spans="1:18" ht="12.75" customHeight="1">
      <c r="A64" s="457"/>
      <c r="B64" s="458"/>
      <c r="C64" s="459"/>
      <c r="D64" s="459"/>
      <c r="E64" s="459"/>
      <c r="F64" s="459"/>
      <c r="G64" s="459"/>
      <c r="H64" s="459"/>
      <c r="I64" s="459"/>
      <c r="J64" s="459"/>
      <c r="K64" s="459"/>
      <c r="L64" s="459"/>
      <c r="M64" s="459"/>
      <c r="N64" s="460"/>
      <c r="O64" s="459"/>
      <c r="P64" s="90"/>
    </row>
    <row r="65" spans="1:16" ht="12.75" customHeight="1">
      <c r="A65" s="158" t="s">
        <v>70</v>
      </c>
      <c r="B65" s="454"/>
      <c r="C65" s="158"/>
      <c r="D65" s="90"/>
      <c r="E65" s="90"/>
      <c r="F65" s="160"/>
      <c r="G65" s="90"/>
      <c r="H65" s="90"/>
      <c r="I65" s="158"/>
      <c r="J65" s="161"/>
      <c r="K65" s="90"/>
      <c r="L65" s="90"/>
      <c r="M65" s="90"/>
      <c r="N65" s="90"/>
      <c r="P65" s="90"/>
    </row>
    <row r="66" spans="1:16" ht="12.75" customHeight="1">
      <c r="A66" s="158" t="s">
        <v>221</v>
      </c>
      <c r="O66" s="162" t="s">
        <v>119</v>
      </c>
    </row>
    <row r="67" spans="1:16" ht="12.75" customHeight="1">
      <c r="A67" s="158"/>
      <c r="O67" s="162"/>
    </row>
    <row r="68" spans="1:16">
      <c r="C68" s="83"/>
      <c r="D68" s="83"/>
      <c r="E68" s="83"/>
      <c r="G68" s="83"/>
      <c r="H68" s="83"/>
      <c r="I68" s="83"/>
      <c r="J68" s="83"/>
      <c r="K68" s="83"/>
      <c r="L68" s="83"/>
      <c r="M68" s="83"/>
    </row>
    <row r="69" spans="1:16">
      <c r="A69" s="107"/>
      <c r="B69" s="455"/>
      <c r="C69" s="90"/>
      <c r="D69" s="90"/>
      <c r="E69" s="90"/>
      <c r="F69" s="164"/>
      <c r="G69" s="90"/>
      <c r="H69" s="90"/>
      <c r="I69" s="90"/>
      <c r="J69" s="90"/>
      <c r="K69" s="90"/>
      <c r="L69" s="90"/>
      <c r="M69" s="90"/>
    </row>
    <row r="70" spans="1:16">
      <c r="B70" s="455"/>
      <c r="C70" s="118"/>
      <c r="D70" s="118"/>
      <c r="E70" s="118"/>
      <c r="F70" s="164"/>
      <c r="G70" s="118"/>
      <c r="H70" s="118"/>
      <c r="I70" s="118"/>
      <c r="J70" s="118"/>
      <c r="K70" s="83"/>
      <c r="L70" s="83"/>
      <c r="M70" s="83"/>
    </row>
    <row r="71" spans="1:16">
      <c r="A71" s="107"/>
      <c r="B71" s="454"/>
      <c r="C71" s="88"/>
      <c r="D71" s="88"/>
      <c r="E71" s="88"/>
      <c r="F71" s="165"/>
      <c r="G71" s="88"/>
      <c r="H71" s="88"/>
      <c r="I71" s="88"/>
      <c r="J71" s="88"/>
      <c r="K71" s="88"/>
      <c r="L71" s="88"/>
      <c r="M71" s="88"/>
    </row>
    <row r="72" spans="1:16">
      <c r="A72" s="107"/>
      <c r="B72" s="454"/>
      <c r="C72" s="88"/>
      <c r="D72" s="88"/>
      <c r="E72" s="88"/>
      <c r="F72" s="165"/>
      <c r="G72" s="88"/>
      <c r="H72" s="88"/>
      <c r="I72" s="88"/>
      <c r="J72" s="88"/>
      <c r="K72" s="88"/>
      <c r="L72" s="88"/>
      <c r="M72" s="88"/>
    </row>
    <row r="112" spans="2:13">
      <c r="B112" s="453"/>
      <c r="C112" s="83"/>
      <c r="D112" s="83"/>
      <c r="E112" s="83"/>
      <c r="G112" s="83"/>
      <c r="H112" s="83"/>
      <c r="I112" s="83"/>
      <c r="J112" s="83"/>
      <c r="K112" s="83"/>
      <c r="L112" s="83"/>
      <c r="M112" s="83"/>
    </row>
    <row r="113" spans="2:13">
      <c r="B113" s="456"/>
      <c r="C113" s="88"/>
      <c r="D113" s="88"/>
      <c r="E113" s="88"/>
      <c r="F113" s="165"/>
      <c r="G113" s="88"/>
      <c r="H113" s="88"/>
      <c r="I113" s="88"/>
      <c r="J113" s="88"/>
      <c r="K113" s="88"/>
      <c r="L113" s="88"/>
      <c r="M113" s="88"/>
    </row>
    <row r="114" spans="2:13">
      <c r="B114" s="456"/>
      <c r="C114" s="88"/>
      <c r="D114" s="88"/>
      <c r="E114" s="88"/>
      <c r="F114" s="165"/>
      <c r="G114" s="88"/>
      <c r="H114" s="88"/>
      <c r="I114" s="88"/>
      <c r="J114" s="88"/>
      <c r="K114" s="88"/>
      <c r="L114" s="88"/>
      <c r="M114" s="88"/>
    </row>
    <row r="139" spans="2:13">
      <c r="B139" s="453"/>
      <c r="C139" s="83"/>
      <c r="D139" s="83"/>
      <c r="E139" s="83"/>
      <c r="G139" s="83"/>
      <c r="H139" s="83"/>
      <c r="I139" s="83"/>
      <c r="J139" s="83"/>
      <c r="K139" s="83"/>
      <c r="L139" s="83"/>
      <c r="M139" s="83"/>
    </row>
  </sheetData>
  <mergeCells count="8">
    <mergeCell ref="A60:A63"/>
    <mergeCell ref="A35:A38"/>
    <mergeCell ref="A20:A23"/>
    <mergeCell ref="A25:A28"/>
    <mergeCell ref="A2:O2"/>
    <mergeCell ref="A3:O3"/>
    <mergeCell ref="A50:A53"/>
    <mergeCell ref="A55:A58"/>
  </mergeCells>
  <phoneticPr fontId="0" type="noConversion"/>
  <hyperlinks>
    <hyperlink ref="A1" location="obsah!A1" display="obsah"/>
  </hyperlinks>
  <pageMargins left="0.39" right="0.25" top="1.07" bottom="0.6" header="0.4921259845" footer="0.4921259845"/>
  <pageSetup paperSize="9" orientation="landscape" r:id="rId1"/>
  <headerFooter alignWithMargins="0"/>
  <rowBreaks count="1" manualBreakCount="1">
    <brk id="34" max="14" man="1"/>
  </rowBreaks>
</worksheet>
</file>

<file path=xl/worksheets/sheet17.xml><?xml version="1.0" encoding="utf-8"?>
<worksheet xmlns="http://schemas.openxmlformats.org/spreadsheetml/2006/main" xmlns:r="http://schemas.openxmlformats.org/officeDocument/2006/relationships">
  <sheetPr codeName="List16"/>
  <dimension ref="A1:R139"/>
  <sheetViews>
    <sheetView showGridLines="0" topLeftCell="A7" zoomScale="75" workbookViewId="0">
      <selection activeCell="F60" sqref="F60:N63"/>
    </sheetView>
  </sheetViews>
  <sheetFormatPr defaultColWidth="8.85546875" defaultRowHeight="12.75"/>
  <cols>
    <col min="1" max="1" width="24.7109375" style="6" customWidth="1"/>
    <col min="2" max="2" width="8" style="451" bestFit="1" customWidth="1"/>
    <col min="3" max="4" width="7.5703125" style="6" bestFit="1" customWidth="1"/>
    <col min="5" max="5" width="7.5703125" style="6" customWidth="1"/>
    <col min="6" max="6" width="7.5703125" style="124" bestFit="1" customWidth="1"/>
    <col min="7" max="12" width="7.5703125" style="6" bestFit="1" customWidth="1"/>
    <col min="13" max="14" width="7.5703125" style="6" customWidth="1"/>
    <col min="15" max="15" width="9" style="124" customWidth="1"/>
    <col min="16" max="16" width="8" style="6" customWidth="1"/>
    <col min="17" max="17" width="10.42578125" style="6" bestFit="1" customWidth="1"/>
    <col min="18" max="16384" width="8.85546875" style="6"/>
  </cols>
  <sheetData>
    <row r="1" spans="1:18" ht="14.25">
      <c r="A1" s="427" t="s">
        <v>133</v>
      </c>
    </row>
    <row r="2" spans="1:18" ht="22.5" customHeight="1">
      <c r="A2" s="915" t="s">
        <v>294</v>
      </c>
      <c r="B2" s="915"/>
      <c r="C2" s="915"/>
      <c r="D2" s="915"/>
      <c r="E2" s="915"/>
      <c r="F2" s="915"/>
      <c r="G2" s="915"/>
      <c r="H2" s="915"/>
      <c r="I2" s="915"/>
      <c r="J2" s="915"/>
      <c r="K2" s="915"/>
      <c r="L2" s="915"/>
      <c r="M2" s="915"/>
      <c r="N2" s="915"/>
      <c r="O2" s="915"/>
    </row>
    <row r="3" spans="1:18">
      <c r="A3" s="845" t="s">
        <v>295</v>
      </c>
      <c r="B3" s="845"/>
      <c r="C3" s="845"/>
      <c r="D3" s="845"/>
      <c r="E3" s="845"/>
      <c r="F3" s="845"/>
      <c r="G3" s="845"/>
      <c r="H3" s="845"/>
      <c r="I3" s="845"/>
      <c r="J3" s="845"/>
      <c r="K3" s="845"/>
      <c r="L3" s="845"/>
      <c r="M3" s="845"/>
      <c r="N3" s="845"/>
      <c r="O3" s="845"/>
    </row>
    <row r="4" spans="1:18">
      <c r="A4" s="119"/>
      <c r="B4" s="452"/>
      <c r="C4" s="119"/>
      <c r="D4" s="119"/>
      <c r="E4" s="119"/>
      <c r="F4" s="119"/>
      <c r="G4" s="119"/>
      <c r="H4" s="119"/>
      <c r="I4" s="119"/>
      <c r="J4" s="119"/>
      <c r="K4" s="119"/>
      <c r="L4" s="119"/>
      <c r="M4" s="119"/>
      <c r="N4" s="119"/>
      <c r="O4" s="119"/>
    </row>
    <row r="5" spans="1:18">
      <c r="A5" s="119"/>
      <c r="B5" s="452"/>
      <c r="C5" s="119"/>
      <c r="D5" s="119"/>
      <c r="E5" s="119"/>
      <c r="F5" s="119"/>
      <c r="G5" s="119"/>
      <c r="H5" s="119"/>
      <c r="I5" s="119"/>
      <c r="J5" s="119"/>
      <c r="K5" s="119"/>
      <c r="L5" s="119"/>
      <c r="M5" s="119"/>
      <c r="N5" s="119"/>
      <c r="O5" s="119"/>
    </row>
    <row r="6" spans="1:18" ht="15" customHeight="1" thickBot="1">
      <c r="A6" s="128"/>
      <c r="B6" s="453"/>
      <c r="C6" s="83"/>
      <c r="D6" s="83"/>
      <c r="E6" s="129"/>
      <c r="F6" s="130"/>
      <c r="G6" s="129"/>
      <c r="H6" s="129"/>
      <c r="I6" s="129"/>
      <c r="J6" s="83"/>
      <c r="K6" s="83"/>
      <c r="L6" s="83"/>
      <c r="M6" s="83"/>
      <c r="O6" s="131" t="s">
        <v>74</v>
      </c>
    </row>
    <row r="7" spans="1:18" ht="22.5" customHeight="1" thickBot="1">
      <c r="A7" s="466"/>
      <c r="B7" s="467">
        <v>2014</v>
      </c>
      <c r="C7" s="468" t="s">
        <v>52</v>
      </c>
      <c r="D7" s="134" t="s">
        <v>53</v>
      </c>
      <c r="E7" s="134" t="s">
        <v>54</v>
      </c>
      <c r="F7" s="134" t="s">
        <v>55</v>
      </c>
      <c r="G7" s="134" t="s">
        <v>56</v>
      </c>
      <c r="H7" s="134" t="s">
        <v>57</v>
      </c>
      <c r="I7" s="134" t="s">
        <v>58</v>
      </c>
      <c r="J7" s="134" t="s">
        <v>59</v>
      </c>
      <c r="K7" s="134" t="s">
        <v>60</v>
      </c>
      <c r="L7" s="134" t="s">
        <v>61</v>
      </c>
      <c r="M7" s="134" t="s">
        <v>62</v>
      </c>
      <c r="N7" s="134" t="s">
        <v>63</v>
      </c>
      <c r="O7" s="135" t="s">
        <v>402</v>
      </c>
      <c r="P7" s="90"/>
    </row>
    <row r="8" spans="1:18" ht="4.5" customHeight="1" thickBot="1">
      <c r="A8" s="489"/>
      <c r="B8" s="490"/>
      <c r="C8" s="491"/>
      <c r="D8" s="492"/>
      <c r="E8" s="492"/>
      <c r="F8" s="492"/>
      <c r="G8" s="492"/>
      <c r="H8" s="492"/>
      <c r="I8" s="492"/>
      <c r="J8" s="492"/>
      <c r="K8" s="492"/>
      <c r="L8" s="492"/>
      <c r="M8" s="492"/>
      <c r="N8" s="492"/>
      <c r="O8" s="620"/>
      <c r="P8" s="90"/>
    </row>
    <row r="9" spans="1:18" ht="15" customHeight="1">
      <c r="A9" s="136"/>
      <c r="B9" s="496" t="s">
        <v>77</v>
      </c>
      <c r="C9" s="27">
        <f>měs_index_v_USD!C6</f>
        <v>14373</v>
      </c>
      <c r="D9" s="27">
        <f>měs_index_v_USD!D6</f>
        <v>14118</v>
      </c>
      <c r="E9" s="27">
        <f>měs_index_v_USD!E6</f>
        <v>15452</v>
      </c>
      <c r="F9" s="27"/>
      <c r="G9" s="27"/>
      <c r="H9" s="27"/>
      <c r="I9" s="27"/>
      <c r="J9" s="27"/>
      <c r="K9" s="27"/>
      <c r="L9" s="27"/>
      <c r="M9" s="27"/>
      <c r="N9" s="27"/>
      <c r="O9" s="138">
        <f>seskup.USD!I8</f>
        <v>43943</v>
      </c>
      <c r="P9" s="90"/>
      <c r="Q9" s="112"/>
      <c r="R9" s="113"/>
    </row>
    <row r="10" spans="1:18" ht="15" customHeight="1">
      <c r="A10" s="444" t="s">
        <v>31</v>
      </c>
      <c r="B10" s="496" t="s">
        <v>78</v>
      </c>
      <c r="C10" s="27">
        <f>měs_index_d_USD!C6</f>
        <v>12210</v>
      </c>
      <c r="D10" s="27">
        <f>měs_index_d_USD!D6</f>
        <v>12482</v>
      </c>
      <c r="E10" s="27">
        <f>měs_index_d_USD!E6</f>
        <v>12974</v>
      </c>
      <c r="F10" s="27"/>
      <c r="G10" s="27"/>
      <c r="H10" s="27"/>
      <c r="I10" s="27"/>
      <c r="J10" s="27"/>
      <c r="K10" s="27"/>
      <c r="L10" s="27"/>
      <c r="M10" s="27"/>
      <c r="N10" s="27"/>
      <c r="O10" s="138">
        <f>seskup.USD!N8</f>
        <v>37666</v>
      </c>
      <c r="P10" s="90"/>
      <c r="Q10" s="112"/>
      <c r="R10" s="113"/>
    </row>
    <row r="11" spans="1:18" ht="15" customHeight="1">
      <c r="A11" s="444" t="s">
        <v>136</v>
      </c>
      <c r="B11" s="447" t="s">
        <v>76</v>
      </c>
      <c r="C11" s="502">
        <f t="shared" ref="C11:E11" si="0">SUM(C9:C10)</f>
        <v>26583</v>
      </c>
      <c r="D11" s="502">
        <f t="shared" si="0"/>
        <v>26600</v>
      </c>
      <c r="E11" s="502">
        <f t="shared" si="0"/>
        <v>28426</v>
      </c>
      <c r="F11" s="502"/>
      <c r="G11" s="502"/>
      <c r="H11" s="502"/>
      <c r="I11" s="502"/>
      <c r="J11" s="502"/>
      <c r="K11" s="502"/>
      <c r="L11" s="502"/>
      <c r="M11" s="502"/>
      <c r="N11" s="603"/>
      <c r="O11" s="605">
        <f>SUM(O9:O10)</f>
        <v>81609</v>
      </c>
      <c r="P11" s="90"/>
      <c r="R11" s="113"/>
    </row>
    <row r="12" spans="1:18" ht="15" customHeight="1" thickBot="1">
      <c r="A12" s="153"/>
      <c r="B12" s="461" t="s">
        <v>79</v>
      </c>
      <c r="C12" s="503">
        <f>C9-C10</f>
        <v>2163</v>
      </c>
      <c r="D12" s="503">
        <f t="shared" ref="D12:O12" si="1">D9-D10</f>
        <v>1636</v>
      </c>
      <c r="E12" s="503">
        <f t="shared" si="1"/>
        <v>2478</v>
      </c>
      <c r="F12" s="503"/>
      <c r="G12" s="503"/>
      <c r="H12" s="503"/>
      <c r="I12" s="503"/>
      <c r="J12" s="503"/>
      <c r="K12" s="503"/>
      <c r="L12" s="503"/>
      <c r="M12" s="503"/>
      <c r="N12" s="604"/>
      <c r="O12" s="617">
        <f t="shared" si="1"/>
        <v>6277</v>
      </c>
      <c r="P12" s="433"/>
      <c r="R12" s="113"/>
    </row>
    <row r="13" spans="1:18" ht="6" customHeight="1" thickTop="1">
      <c r="A13" s="140"/>
      <c r="B13" s="476"/>
      <c r="C13" s="504"/>
      <c r="D13" s="504"/>
      <c r="E13" s="504"/>
      <c r="F13" s="504"/>
      <c r="G13" s="504"/>
      <c r="H13" s="504"/>
      <c r="I13" s="504"/>
      <c r="J13" s="504"/>
      <c r="K13" s="504"/>
      <c r="L13" s="504"/>
      <c r="M13" s="504"/>
      <c r="N13" s="505"/>
      <c r="O13" s="505"/>
      <c r="P13" s="433"/>
      <c r="R13" s="113"/>
    </row>
    <row r="14" spans="1:18" ht="36.75" customHeight="1" thickBot="1">
      <c r="A14" s="434"/>
      <c r="B14" s="473"/>
      <c r="C14" s="474"/>
      <c r="D14" s="474"/>
      <c r="E14" s="474"/>
      <c r="F14" s="474"/>
      <c r="G14" s="474"/>
      <c r="H14" s="474"/>
      <c r="I14" s="474"/>
      <c r="J14" s="474"/>
      <c r="K14" s="474"/>
      <c r="L14" s="474"/>
      <c r="M14" s="474"/>
      <c r="N14" s="474"/>
      <c r="O14" s="474"/>
      <c r="P14" s="433"/>
      <c r="R14" s="113"/>
    </row>
    <row r="15" spans="1:18" ht="12.75" customHeight="1">
      <c r="A15" s="475"/>
      <c r="B15" s="497" t="s">
        <v>77</v>
      </c>
      <c r="C15" s="445">
        <f>měs_index_v_USD!C9</f>
        <v>12931</v>
      </c>
      <c r="D15" s="445">
        <f>měs_index_v_USD!D9</f>
        <v>12648</v>
      </c>
      <c r="E15" s="445">
        <f>měs_index_v_USD!E9</f>
        <v>13849</v>
      </c>
      <c r="F15" s="445"/>
      <c r="G15" s="445"/>
      <c r="H15" s="445"/>
      <c r="I15" s="445"/>
      <c r="J15" s="445"/>
      <c r="K15" s="445"/>
      <c r="L15" s="445"/>
      <c r="M15" s="445"/>
      <c r="N15" s="445"/>
      <c r="O15" s="607">
        <f>seskup.USD!I9</f>
        <v>39428</v>
      </c>
      <c r="P15" s="37"/>
      <c r="Q15" s="112"/>
      <c r="R15" s="113"/>
    </row>
    <row r="16" spans="1:18" ht="12.75" customHeight="1">
      <c r="A16" s="136" t="s">
        <v>66</v>
      </c>
      <c r="B16" s="496" t="s">
        <v>78</v>
      </c>
      <c r="C16" s="27">
        <f>měs_index_d_USD!C9</f>
        <v>8772</v>
      </c>
      <c r="D16" s="27">
        <f>měs_index_d_USD!D9</f>
        <v>9138</v>
      </c>
      <c r="E16" s="27">
        <f>měs_index_d_USD!E9</f>
        <v>9643</v>
      </c>
      <c r="F16" s="27"/>
      <c r="G16" s="27"/>
      <c r="H16" s="27"/>
      <c r="I16" s="27"/>
      <c r="J16" s="27"/>
      <c r="K16" s="27"/>
      <c r="L16" s="27"/>
      <c r="M16" s="27"/>
      <c r="N16" s="27"/>
      <c r="O16" s="138">
        <f>seskup.USD!N9</f>
        <v>27552</v>
      </c>
      <c r="P16" s="37"/>
      <c r="Q16" s="112"/>
      <c r="R16" s="113"/>
    </row>
    <row r="17" spans="1:18" ht="12.75" customHeight="1">
      <c r="A17" s="136" t="s">
        <v>67</v>
      </c>
      <c r="B17" s="447" t="s">
        <v>76</v>
      </c>
      <c r="C17" s="502">
        <f t="shared" ref="C17:E17" si="2">SUM(C15:C16)</f>
        <v>21703</v>
      </c>
      <c r="D17" s="502">
        <f t="shared" si="2"/>
        <v>21786</v>
      </c>
      <c r="E17" s="502">
        <f t="shared" si="2"/>
        <v>23492</v>
      </c>
      <c r="F17" s="502"/>
      <c r="G17" s="502"/>
      <c r="H17" s="502"/>
      <c r="I17" s="502"/>
      <c r="J17" s="502"/>
      <c r="K17" s="502"/>
      <c r="L17" s="502"/>
      <c r="M17" s="502"/>
      <c r="N17" s="603"/>
      <c r="O17" s="605">
        <f>SUM(O15:O16)</f>
        <v>66980</v>
      </c>
      <c r="P17" s="37"/>
      <c r="R17" s="113"/>
    </row>
    <row r="18" spans="1:18" ht="12.75" customHeight="1" thickBot="1">
      <c r="A18" s="446"/>
      <c r="B18" s="448" t="s">
        <v>79</v>
      </c>
      <c r="C18" s="503">
        <f>C15-C16</f>
        <v>4159</v>
      </c>
      <c r="D18" s="503">
        <f t="shared" ref="D18:E18" si="3">D15-D16</f>
        <v>3510</v>
      </c>
      <c r="E18" s="503">
        <f t="shared" si="3"/>
        <v>4206</v>
      </c>
      <c r="F18" s="503"/>
      <c r="G18" s="503"/>
      <c r="H18" s="503"/>
      <c r="I18" s="503"/>
      <c r="J18" s="503"/>
      <c r="K18" s="503"/>
      <c r="L18" s="503"/>
      <c r="M18" s="503"/>
      <c r="N18" s="604"/>
      <c r="O18" s="617">
        <f>O15-O16</f>
        <v>11876</v>
      </c>
      <c r="P18" s="90"/>
      <c r="R18" s="113"/>
    </row>
    <row r="19" spans="1:18" ht="12.75" customHeight="1" thickTop="1">
      <c r="A19" s="462"/>
      <c r="B19" s="463"/>
      <c r="C19" s="506"/>
      <c r="D19" s="506"/>
      <c r="E19" s="506"/>
      <c r="F19" s="506"/>
      <c r="G19" s="506"/>
      <c r="H19" s="506"/>
      <c r="I19" s="506"/>
      <c r="J19" s="506"/>
      <c r="K19" s="506"/>
      <c r="L19" s="506"/>
      <c r="M19" s="506"/>
      <c r="N19" s="609"/>
      <c r="O19" s="619"/>
      <c r="P19" s="90"/>
      <c r="R19" s="113"/>
    </row>
    <row r="20" spans="1:18" ht="12.75" customHeight="1">
      <c r="A20" s="919" t="s">
        <v>242</v>
      </c>
      <c r="B20" s="496" t="s">
        <v>77</v>
      </c>
      <c r="C20" s="27">
        <f>měs_index_v_USD!C12</f>
        <v>11860</v>
      </c>
      <c r="D20" s="27">
        <f>měs_index_v_USD!D12</f>
        <v>11644</v>
      </c>
      <c r="E20" s="27">
        <f>měs_index_v_USD!E12</f>
        <v>12727</v>
      </c>
      <c r="F20" s="27"/>
      <c r="G20" s="27"/>
      <c r="H20" s="27"/>
      <c r="I20" s="27"/>
      <c r="J20" s="27"/>
      <c r="K20" s="27"/>
      <c r="L20" s="27"/>
      <c r="M20" s="27"/>
      <c r="N20" s="27"/>
      <c r="O20" s="138">
        <f>seskup.USD!I10</f>
        <v>36231</v>
      </c>
      <c r="P20" s="434"/>
      <c r="Q20" s="112"/>
      <c r="R20" s="113"/>
    </row>
    <row r="21" spans="1:18" ht="12.75" customHeight="1">
      <c r="A21" s="917"/>
      <c r="B21" s="496" t="s">
        <v>78</v>
      </c>
      <c r="C21" s="27">
        <f>měs_index_d_USD!C12</f>
        <v>7788</v>
      </c>
      <c r="D21" s="27">
        <f>měs_index_d_USD!D12</f>
        <v>8200</v>
      </c>
      <c r="E21" s="27">
        <f>měs_index_d_USD!E12</f>
        <v>8774</v>
      </c>
      <c r="F21" s="27"/>
      <c r="G21" s="27"/>
      <c r="H21" s="27"/>
      <c r="I21" s="27"/>
      <c r="J21" s="27"/>
      <c r="K21" s="27"/>
      <c r="L21" s="27"/>
      <c r="M21" s="27"/>
      <c r="N21" s="27"/>
      <c r="O21" s="138">
        <f>seskup.USD!N10</f>
        <v>24762</v>
      </c>
      <c r="P21" s="434"/>
      <c r="Q21" s="112"/>
      <c r="R21" s="113"/>
    </row>
    <row r="22" spans="1:18" ht="12.75" customHeight="1">
      <c r="A22" s="917"/>
      <c r="B22" s="447" t="s">
        <v>76</v>
      </c>
      <c r="C22" s="502">
        <f t="shared" ref="C22:E22" si="4">SUM(C20:C21)</f>
        <v>19648</v>
      </c>
      <c r="D22" s="502">
        <f t="shared" si="4"/>
        <v>19844</v>
      </c>
      <c r="E22" s="502">
        <f t="shared" si="4"/>
        <v>21501</v>
      </c>
      <c r="F22" s="502"/>
      <c r="G22" s="502"/>
      <c r="H22" s="502"/>
      <c r="I22" s="502"/>
      <c r="J22" s="502"/>
      <c r="K22" s="502"/>
      <c r="L22" s="502"/>
      <c r="M22" s="502"/>
      <c r="N22" s="603"/>
      <c r="O22" s="605">
        <f>SUM(O20:O21)</f>
        <v>60993</v>
      </c>
      <c r="P22" s="434"/>
      <c r="R22" s="113"/>
    </row>
    <row r="23" spans="1:18" ht="12.75" customHeight="1">
      <c r="A23" s="883"/>
      <c r="B23" s="449" t="s">
        <v>79</v>
      </c>
      <c r="C23" s="507">
        <f t="shared" ref="C23:E23" si="5">C20-C21</f>
        <v>4072</v>
      </c>
      <c r="D23" s="507">
        <f t="shared" si="5"/>
        <v>3444</v>
      </c>
      <c r="E23" s="507">
        <f t="shared" si="5"/>
        <v>3953</v>
      </c>
      <c r="F23" s="507"/>
      <c r="G23" s="507"/>
      <c r="H23" s="507"/>
      <c r="I23" s="507"/>
      <c r="J23" s="507"/>
      <c r="K23" s="507"/>
      <c r="L23" s="507"/>
      <c r="M23" s="507"/>
      <c r="N23" s="608"/>
      <c r="O23" s="614">
        <f>O20-O21</f>
        <v>11469</v>
      </c>
      <c r="P23" s="434"/>
      <c r="R23" s="113"/>
    </row>
    <row r="24" spans="1:18" ht="12.75" customHeight="1">
      <c r="A24" s="464"/>
      <c r="B24" s="465"/>
      <c r="C24" s="508"/>
      <c r="D24" s="508"/>
      <c r="E24" s="508"/>
      <c r="F24" s="508"/>
      <c r="G24" s="508"/>
      <c r="H24" s="508"/>
      <c r="I24" s="508"/>
      <c r="J24" s="508"/>
      <c r="K24" s="508"/>
      <c r="L24" s="508"/>
      <c r="M24" s="508"/>
      <c r="N24" s="508"/>
      <c r="O24" s="616"/>
      <c r="P24" s="434"/>
      <c r="R24" s="113"/>
    </row>
    <row r="25" spans="1:18" ht="12.75" customHeight="1">
      <c r="A25" s="920" t="s">
        <v>10</v>
      </c>
      <c r="B25" s="496" t="s">
        <v>77</v>
      </c>
      <c r="C25" s="27">
        <f>měs_index_v_USD!C15</f>
        <v>284</v>
      </c>
      <c r="D25" s="27">
        <f>měs_index_v_USD!D15</f>
        <v>279</v>
      </c>
      <c r="E25" s="27">
        <f>měs_index_v_USD!E15</f>
        <v>326</v>
      </c>
      <c r="F25" s="27"/>
      <c r="G25" s="27"/>
      <c r="H25" s="27"/>
      <c r="I25" s="27"/>
      <c r="J25" s="27"/>
      <c r="K25" s="27"/>
      <c r="L25" s="27"/>
      <c r="M25" s="27"/>
      <c r="N25" s="27"/>
      <c r="O25" s="138">
        <f>seskup.USD!I13</f>
        <v>889</v>
      </c>
      <c r="P25" s="434"/>
      <c r="Q25" s="112"/>
      <c r="R25" s="113"/>
    </row>
    <row r="26" spans="1:18" ht="12.75" customHeight="1">
      <c r="A26" s="917"/>
      <c r="B26" s="496" t="s">
        <v>78</v>
      </c>
      <c r="C26" s="27">
        <f>měs_index_d_USD!C15</f>
        <v>244</v>
      </c>
      <c r="D26" s="27">
        <f>měs_index_d_USD!D15</f>
        <v>214</v>
      </c>
      <c r="E26" s="27">
        <f>měs_index_d_USD!E15</f>
        <v>178</v>
      </c>
      <c r="F26" s="27"/>
      <c r="G26" s="27"/>
      <c r="H26" s="27"/>
      <c r="I26" s="27"/>
      <c r="J26" s="27"/>
      <c r="K26" s="27"/>
      <c r="L26" s="27"/>
      <c r="M26" s="27"/>
      <c r="N26" s="27"/>
      <c r="O26" s="138">
        <f>seskup.USD!N13</f>
        <v>636</v>
      </c>
      <c r="P26" s="434"/>
      <c r="Q26" s="112"/>
      <c r="R26" s="113"/>
    </row>
    <row r="27" spans="1:18" ht="12.75" customHeight="1">
      <c r="A27" s="917"/>
      <c r="B27" s="447" t="s">
        <v>76</v>
      </c>
      <c r="C27" s="502">
        <f t="shared" ref="C27:E27" si="6">SUM(C25:C26)</f>
        <v>528</v>
      </c>
      <c r="D27" s="502">
        <f t="shared" si="6"/>
        <v>493</v>
      </c>
      <c r="E27" s="502">
        <f t="shared" si="6"/>
        <v>504</v>
      </c>
      <c r="F27" s="502"/>
      <c r="G27" s="502"/>
      <c r="H27" s="502"/>
      <c r="I27" s="502"/>
      <c r="J27" s="502"/>
      <c r="K27" s="502"/>
      <c r="L27" s="502"/>
      <c r="M27" s="502"/>
      <c r="N27" s="603"/>
      <c r="O27" s="605">
        <f>SUM(O25:O26)</f>
        <v>1525</v>
      </c>
      <c r="P27" s="434"/>
      <c r="R27" s="113"/>
    </row>
    <row r="28" spans="1:18" ht="12.75" customHeight="1">
      <c r="A28" s="883"/>
      <c r="B28" s="449" t="s">
        <v>79</v>
      </c>
      <c r="C28" s="507">
        <f t="shared" ref="C28:E28" si="7">C25-C26</f>
        <v>40</v>
      </c>
      <c r="D28" s="507">
        <f t="shared" si="7"/>
        <v>65</v>
      </c>
      <c r="E28" s="507">
        <f t="shared" si="7"/>
        <v>148</v>
      </c>
      <c r="F28" s="507"/>
      <c r="G28" s="507"/>
      <c r="H28" s="507"/>
      <c r="I28" s="507"/>
      <c r="J28" s="507"/>
      <c r="K28" s="507"/>
      <c r="L28" s="507"/>
      <c r="M28" s="507"/>
      <c r="N28" s="608"/>
      <c r="O28" s="614">
        <f>O25-O26</f>
        <v>253</v>
      </c>
      <c r="P28" s="434"/>
      <c r="R28" s="113"/>
    </row>
    <row r="29" spans="1:18" ht="12.75" customHeight="1">
      <c r="A29" s="464"/>
      <c r="B29" s="465"/>
      <c r="C29" s="508"/>
      <c r="D29" s="508"/>
      <c r="E29" s="508"/>
      <c r="F29" s="508"/>
      <c r="G29" s="508"/>
      <c r="H29" s="508"/>
      <c r="I29" s="508"/>
      <c r="J29" s="508"/>
      <c r="K29" s="508"/>
      <c r="L29" s="508"/>
      <c r="M29" s="508"/>
      <c r="N29" s="508"/>
      <c r="O29" s="616"/>
      <c r="P29" s="434"/>
      <c r="R29" s="113"/>
    </row>
    <row r="30" spans="1:18" ht="12.75" customHeight="1">
      <c r="A30" s="143"/>
      <c r="B30" s="496" t="s">
        <v>77</v>
      </c>
      <c r="C30" s="27">
        <f>měs_index_v_USD!C18</f>
        <v>787</v>
      </c>
      <c r="D30" s="27">
        <f>měs_index_v_USD!D18</f>
        <v>725</v>
      </c>
      <c r="E30" s="27">
        <f>měs_index_v_USD!E18</f>
        <v>796</v>
      </c>
      <c r="F30" s="27"/>
      <c r="G30" s="27"/>
      <c r="H30" s="27"/>
      <c r="I30" s="27"/>
      <c r="J30" s="27"/>
      <c r="K30" s="27"/>
      <c r="L30" s="27"/>
      <c r="M30" s="27"/>
      <c r="N30" s="27"/>
      <c r="O30" s="138">
        <f>seskup.USD!I14</f>
        <v>2308</v>
      </c>
      <c r="P30" s="434"/>
      <c r="Q30" s="112"/>
      <c r="R30" s="113"/>
    </row>
    <row r="31" spans="1:18" ht="12.75" customHeight="1">
      <c r="A31" s="143" t="s">
        <v>68</v>
      </c>
      <c r="B31" s="496" t="s">
        <v>78</v>
      </c>
      <c r="C31" s="27">
        <f>měs_index_d_USD!C18</f>
        <v>740</v>
      </c>
      <c r="D31" s="27">
        <f>měs_index_d_USD!D18</f>
        <v>724</v>
      </c>
      <c r="E31" s="27">
        <f>měs_index_d_USD!E18</f>
        <v>691</v>
      </c>
      <c r="F31" s="27"/>
      <c r="G31" s="27"/>
      <c r="H31" s="27"/>
      <c r="I31" s="27"/>
      <c r="J31" s="27"/>
      <c r="K31" s="27"/>
      <c r="L31" s="27"/>
      <c r="M31" s="27"/>
      <c r="N31" s="27"/>
      <c r="O31" s="138">
        <f>seskup.USD!N14</f>
        <v>2154</v>
      </c>
      <c r="P31" s="434"/>
      <c r="Q31" s="112"/>
      <c r="R31" s="113"/>
    </row>
    <row r="32" spans="1:18" ht="12.75" customHeight="1">
      <c r="A32" s="143" t="s">
        <v>69</v>
      </c>
      <c r="B32" s="447" t="s">
        <v>76</v>
      </c>
      <c r="C32" s="502">
        <f t="shared" ref="C32:E32" si="8">SUM(C30:C31)</f>
        <v>1527</v>
      </c>
      <c r="D32" s="502">
        <f t="shared" si="8"/>
        <v>1449</v>
      </c>
      <c r="E32" s="502">
        <f t="shared" si="8"/>
        <v>1487</v>
      </c>
      <c r="F32" s="502"/>
      <c r="G32" s="502"/>
      <c r="H32" s="502"/>
      <c r="I32" s="502"/>
      <c r="J32" s="502"/>
      <c r="K32" s="502"/>
      <c r="L32" s="502"/>
      <c r="M32" s="502"/>
      <c r="N32" s="603"/>
      <c r="O32" s="605">
        <f>SUM(O30:O31)</f>
        <v>4462</v>
      </c>
      <c r="P32" s="434"/>
      <c r="R32" s="113"/>
    </row>
    <row r="33" spans="1:18" ht="12.75" customHeight="1" thickBot="1">
      <c r="A33" s="484"/>
      <c r="B33" s="449" t="s">
        <v>79</v>
      </c>
      <c r="C33" s="507">
        <f t="shared" ref="C33:E33" si="9">C30-C31</f>
        <v>47</v>
      </c>
      <c r="D33" s="507">
        <f t="shared" si="9"/>
        <v>1</v>
      </c>
      <c r="E33" s="507">
        <f t="shared" si="9"/>
        <v>105</v>
      </c>
      <c r="F33" s="507"/>
      <c r="G33" s="507"/>
      <c r="H33" s="507"/>
      <c r="I33" s="507"/>
      <c r="J33" s="507"/>
      <c r="K33" s="507"/>
      <c r="L33" s="507"/>
      <c r="M33" s="507"/>
      <c r="N33" s="608"/>
      <c r="O33" s="606">
        <f>O30-O31</f>
        <v>154</v>
      </c>
      <c r="P33" s="434"/>
      <c r="R33" s="113"/>
    </row>
    <row r="34" spans="1:18" ht="12.75" customHeight="1" thickBot="1">
      <c r="A34" s="125"/>
      <c r="B34" s="477"/>
      <c r="C34" s="474"/>
      <c r="D34" s="474"/>
      <c r="E34" s="474"/>
      <c r="F34" s="474"/>
      <c r="G34" s="474"/>
      <c r="H34" s="474"/>
      <c r="I34" s="474"/>
      <c r="J34" s="474"/>
      <c r="K34" s="474"/>
      <c r="L34" s="474"/>
      <c r="M34" s="474"/>
      <c r="N34" s="493"/>
      <c r="O34" s="474"/>
      <c r="P34" s="434"/>
      <c r="R34" s="113"/>
    </row>
    <row r="35" spans="1:18" ht="12.75" customHeight="1">
      <c r="A35" s="918" t="s">
        <v>12</v>
      </c>
      <c r="B35" s="498" t="s">
        <v>77</v>
      </c>
      <c r="C35" s="199">
        <f>měs_index_v_USD!C21</f>
        <v>539</v>
      </c>
      <c r="D35" s="199">
        <f>měs_index_v_USD!D21</f>
        <v>611</v>
      </c>
      <c r="E35" s="199">
        <f>měs_index_v_USD!E21</f>
        <v>706</v>
      </c>
      <c r="F35" s="199"/>
      <c r="G35" s="199"/>
      <c r="H35" s="199"/>
      <c r="I35" s="199"/>
      <c r="J35" s="199"/>
      <c r="K35" s="199"/>
      <c r="L35" s="199"/>
      <c r="M35" s="199"/>
      <c r="N35" s="199"/>
      <c r="O35" s="169">
        <f>seskup.USD!I17</f>
        <v>1855</v>
      </c>
      <c r="P35" s="434"/>
      <c r="Q35" s="112"/>
      <c r="R35" s="113"/>
    </row>
    <row r="36" spans="1:18" ht="12.75" customHeight="1">
      <c r="A36" s="917"/>
      <c r="B36" s="496" t="s">
        <v>78</v>
      </c>
      <c r="C36" s="27">
        <f>měs_index_d_USD!C21</f>
        <v>973</v>
      </c>
      <c r="D36" s="27">
        <f>měs_index_d_USD!D21</f>
        <v>852</v>
      </c>
      <c r="E36" s="27">
        <f>měs_index_d_USD!E21</f>
        <v>939</v>
      </c>
      <c r="F36" s="27"/>
      <c r="G36" s="27"/>
      <c r="H36" s="27"/>
      <c r="I36" s="27"/>
      <c r="J36" s="27"/>
      <c r="K36" s="27"/>
      <c r="L36" s="27"/>
      <c r="M36" s="27"/>
      <c r="N36" s="27"/>
      <c r="O36" s="138">
        <f>seskup.USD!N17</f>
        <v>2764</v>
      </c>
      <c r="P36" s="434"/>
      <c r="Q36" s="112"/>
      <c r="R36" s="113"/>
    </row>
    <row r="37" spans="1:18" ht="12.75" customHeight="1">
      <c r="A37" s="917"/>
      <c r="B37" s="447" t="s">
        <v>76</v>
      </c>
      <c r="C37" s="502">
        <f t="shared" ref="C37:E37" si="10">SUM(C35:C36)</f>
        <v>1512</v>
      </c>
      <c r="D37" s="502">
        <f t="shared" si="10"/>
        <v>1463</v>
      </c>
      <c r="E37" s="502">
        <f t="shared" si="10"/>
        <v>1645</v>
      </c>
      <c r="F37" s="502"/>
      <c r="G37" s="502"/>
      <c r="H37" s="502"/>
      <c r="I37" s="502"/>
      <c r="J37" s="502"/>
      <c r="K37" s="502"/>
      <c r="L37" s="502"/>
      <c r="M37" s="502"/>
      <c r="N37" s="603"/>
      <c r="O37" s="605">
        <f>SUM(O35:O36)</f>
        <v>4619</v>
      </c>
      <c r="P37" s="434"/>
      <c r="R37" s="113"/>
    </row>
    <row r="38" spans="1:18" ht="12.75" customHeight="1">
      <c r="A38" s="883"/>
      <c r="B38" s="449" t="s">
        <v>79</v>
      </c>
      <c r="C38" s="507">
        <f t="shared" ref="C38:E38" si="11">C35-C36</f>
        <v>-434</v>
      </c>
      <c r="D38" s="507">
        <f t="shared" si="11"/>
        <v>-241</v>
      </c>
      <c r="E38" s="507">
        <f t="shared" si="11"/>
        <v>-233</v>
      </c>
      <c r="F38" s="507"/>
      <c r="G38" s="507"/>
      <c r="H38" s="507"/>
      <c r="I38" s="507"/>
      <c r="J38" s="507"/>
      <c r="K38" s="507"/>
      <c r="L38" s="507"/>
      <c r="M38" s="507"/>
      <c r="N38" s="608"/>
      <c r="O38" s="614">
        <f>O35-O36</f>
        <v>-909</v>
      </c>
      <c r="P38" s="434"/>
      <c r="R38" s="113"/>
    </row>
    <row r="39" spans="1:18" ht="12.75" customHeight="1">
      <c r="A39" s="176"/>
      <c r="B39" s="477"/>
      <c r="C39" s="474"/>
      <c r="D39" s="474"/>
      <c r="E39" s="474"/>
      <c r="F39" s="474"/>
      <c r="G39" s="474"/>
      <c r="H39" s="474"/>
      <c r="I39" s="474"/>
      <c r="J39" s="474"/>
      <c r="K39" s="474"/>
      <c r="L39" s="474"/>
      <c r="M39" s="474"/>
      <c r="N39" s="474"/>
      <c r="O39" s="612"/>
      <c r="P39" s="434"/>
      <c r="R39" s="113"/>
    </row>
    <row r="40" spans="1:18" ht="12.75" customHeight="1">
      <c r="A40" s="151"/>
      <c r="B40" s="498" t="s">
        <v>77</v>
      </c>
      <c r="C40" s="199">
        <f>měs_index_v_USD!C24</f>
        <v>70</v>
      </c>
      <c r="D40" s="199">
        <f>měs_index_v_USD!D24</f>
        <v>74</v>
      </c>
      <c r="E40" s="199">
        <f>měs_index_v_USD!E24</f>
        <v>83</v>
      </c>
      <c r="F40" s="199"/>
      <c r="G40" s="199"/>
      <c r="H40" s="199"/>
      <c r="I40" s="199"/>
      <c r="J40" s="199"/>
      <c r="K40" s="199"/>
      <c r="L40" s="199"/>
      <c r="M40" s="199"/>
      <c r="N40" s="199"/>
      <c r="O40" s="188">
        <f>seskup.USD!I21</f>
        <v>228</v>
      </c>
      <c r="P40" s="434"/>
      <c r="Q40" s="112"/>
      <c r="R40" s="113"/>
    </row>
    <row r="41" spans="1:18" ht="12.75" customHeight="1">
      <c r="A41" s="136" t="s">
        <v>171</v>
      </c>
      <c r="B41" s="496" t="s">
        <v>78</v>
      </c>
      <c r="C41" s="27">
        <f>měs_index_d_USD!C24</f>
        <v>58</v>
      </c>
      <c r="D41" s="27">
        <f>měs_index_d_USD!D24</f>
        <v>63</v>
      </c>
      <c r="E41" s="27">
        <f>měs_index_d_USD!E24</f>
        <v>79</v>
      </c>
      <c r="F41" s="27"/>
      <c r="G41" s="27"/>
      <c r="H41" s="27"/>
      <c r="I41" s="27"/>
      <c r="J41" s="27"/>
      <c r="K41" s="27"/>
      <c r="L41" s="27"/>
      <c r="M41" s="27"/>
      <c r="N41" s="27"/>
      <c r="O41" s="138">
        <f>seskup.USD!N21</f>
        <v>200</v>
      </c>
      <c r="P41" s="434"/>
      <c r="Q41" s="112"/>
      <c r="R41" s="113"/>
    </row>
    <row r="42" spans="1:18" ht="12.75" customHeight="1">
      <c r="A42" s="136" t="s">
        <v>112</v>
      </c>
      <c r="B42" s="447" t="s">
        <v>76</v>
      </c>
      <c r="C42" s="502">
        <f t="shared" ref="C42:E42" si="12">SUM(C40:C41)</f>
        <v>128</v>
      </c>
      <c r="D42" s="502">
        <f t="shared" si="12"/>
        <v>137</v>
      </c>
      <c r="E42" s="502">
        <f t="shared" si="12"/>
        <v>162</v>
      </c>
      <c r="F42" s="502"/>
      <c r="G42" s="502"/>
      <c r="H42" s="502"/>
      <c r="I42" s="502"/>
      <c r="J42" s="502"/>
      <c r="K42" s="502"/>
      <c r="L42" s="502"/>
      <c r="M42" s="502"/>
      <c r="N42" s="603"/>
      <c r="O42" s="605">
        <f>SUM(O40:O41)</f>
        <v>428</v>
      </c>
      <c r="P42" s="434"/>
      <c r="R42" s="113"/>
    </row>
    <row r="43" spans="1:18" ht="12.75" customHeight="1">
      <c r="A43" s="142"/>
      <c r="B43" s="449" t="s">
        <v>79</v>
      </c>
      <c r="C43" s="507">
        <f t="shared" ref="C43:E43" si="13">C40-C41</f>
        <v>12</v>
      </c>
      <c r="D43" s="507">
        <f t="shared" si="13"/>
        <v>11</v>
      </c>
      <c r="E43" s="507">
        <f t="shared" si="13"/>
        <v>4</v>
      </c>
      <c r="F43" s="507"/>
      <c r="G43" s="507"/>
      <c r="H43" s="507"/>
      <c r="I43" s="507"/>
      <c r="J43" s="507"/>
      <c r="K43" s="507"/>
      <c r="L43" s="507"/>
      <c r="M43" s="507"/>
      <c r="N43" s="608"/>
      <c r="O43" s="614">
        <f>O40-O41</f>
        <v>28</v>
      </c>
      <c r="P43" s="434"/>
      <c r="R43" s="113"/>
    </row>
    <row r="44" spans="1:18" ht="12.75" customHeight="1">
      <c r="A44" s="136"/>
      <c r="B44" s="477"/>
      <c r="C44" s="474"/>
      <c r="D44" s="474"/>
      <c r="E44" s="474"/>
      <c r="F44" s="474"/>
      <c r="G44" s="474"/>
      <c r="H44" s="474"/>
      <c r="I44" s="474"/>
      <c r="J44" s="474"/>
      <c r="K44" s="474"/>
      <c r="L44" s="474"/>
      <c r="M44" s="474"/>
      <c r="N44" s="474"/>
      <c r="O44" s="612"/>
      <c r="P44" s="434"/>
      <c r="R44" s="113"/>
    </row>
    <row r="45" spans="1:18" ht="12.75" customHeight="1">
      <c r="A45" s="145"/>
      <c r="B45" s="498" t="s">
        <v>77</v>
      </c>
      <c r="C45" s="199">
        <f>měs_index_v_USD!C27</f>
        <v>648</v>
      </c>
      <c r="D45" s="199">
        <f>měs_index_v_USD!D27</f>
        <v>610</v>
      </c>
      <c r="E45" s="199">
        <f>měs_index_v_USD!E27</f>
        <v>622</v>
      </c>
      <c r="F45" s="199"/>
      <c r="G45" s="199"/>
      <c r="H45" s="199"/>
      <c r="I45" s="199"/>
      <c r="J45" s="199"/>
      <c r="K45" s="199"/>
      <c r="L45" s="199"/>
      <c r="M45" s="199"/>
      <c r="N45" s="199"/>
      <c r="O45" s="188">
        <f>seskup.USD!I23</f>
        <v>1880</v>
      </c>
      <c r="P45" s="434"/>
      <c r="Q45" s="112"/>
      <c r="R45" s="113"/>
    </row>
    <row r="46" spans="1:18" ht="12.75" customHeight="1">
      <c r="A46" s="146" t="s">
        <v>115</v>
      </c>
      <c r="B46" s="496" t="s">
        <v>78</v>
      </c>
      <c r="C46" s="27">
        <f>měs_index_d_USD!C27</f>
        <v>976</v>
      </c>
      <c r="D46" s="27">
        <f>měs_index_d_USD!D27</f>
        <v>882</v>
      </c>
      <c r="E46" s="27">
        <f>měs_index_d_USD!E27</f>
        <v>862</v>
      </c>
      <c r="F46" s="27"/>
      <c r="G46" s="27"/>
      <c r="H46" s="27"/>
      <c r="I46" s="27"/>
      <c r="J46" s="27"/>
      <c r="K46" s="27"/>
      <c r="L46" s="27"/>
      <c r="M46" s="27"/>
      <c r="N46" s="27"/>
      <c r="O46" s="138">
        <f>seskup.USD!N23</f>
        <v>2720</v>
      </c>
      <c r="P46" s="434"/>
      <c r="Q46" s="112"/>
      <c r="R46" s="113"/>
    </row>
    <row r="47" spans="1:18" ht="12.75" customHeight="1">
      <c r="A47" s="146" t="s">
        <v>114</v>
      </c>
      <c r="B47" s="447" t="s">
        <v>76</v>
      </c>
      <c r="C47" s="502">
        <f t="shared" ref="C47:E47" si="14">SUM(C45:C46)</f>
        <v>1624</v>
      </c>
      <c r="D47" s="502">
        <f t="shared" si="14"/>
        <v>1492</v>
      </c>
      <c r="E47" s="502">
        <f t="shared" si="14"/>
        <v>1484</v>
      </c>
      <c r="F47" s="502"/>
      <c r="G47" s="502"/>
      <c r="H47" s="502"/>
      <c r="I47" s="502"/>
      <c r="J47" s="502"/>
      <c r="K47" s="502"/>
      <c r="L47" s="502"/>
      <c r="M47" s="502"/>
      <c r="N47" s="603"/>
      <c r="O47" s="605">
        <f>SUM(O45:O46)</f>
        <v>4600</v>
      </c>
      <c r="P47" s="434"/>
      <c r="R47" s="113"/>
    </row>
    <row r="48" spans="1:18" ht="12.75" customHeight="1">
      <c r="A48" s="147"/>
      <c r="B48" s="449" t="s">
        <v>79</v>
      </c>
      <c r="C48" s="507">
        <f t="shared" ref="C48:E48" si="15">C45-C46</f>
        <v>-328</v>
      </c>
      <c r="D48" s="507">
        <f t="shared" si="15"/>
        <v>-272</v>
      </c>
      <c r="E48" s="507">
        <f t="shared" si="15"/>
        <v>-240</v>
      </c>
      <c r="F48" s="507"/>
      <c r="G48" s="507"/>
      <c r="H48" s="507"/>
      <c r="I48" s="507"/>
      <c r="J48" s="507"/>
      <c r="K48" s="507"/>
      <c r="L48" s="507"/>
      <c r="M48" s="507"/>
      <c r="N48" s="608"/>
      <c r="O48" s="614">
        <f>O45-O46</f>
        <v>-840</v>
      </c>
      <c r="P48" s="434"/>
      <c r="R48" s="113"/>
    </row>
    <row r="49" spans="1:18" ht="12.75" customHeight="1">
      <c r="A49" s="176"/>
      <c r="B49" s="477"/>
      <c r="C49" s="474"/>
      <c r="D49" s="474"/>
      <c r="E49" s="474"/>
      <c r="F49" s="474"/>
      <c r="G49" s="474"/>
      <c r="H49" s="474"/>
      <c r="I49" s="474"/>
      <c r="J49" s="474"/>
      <c r="K49" s="474"/>
      <c r="L49" s="474"/>
      <c r="M49" s="474"/>
      <c r="N49" s="474"/>
      <c r="O49" s="612"/>
      <c r="P49" s="434"/>
      <c r="R49" s="113"/>
    </row>
    <row r="50" spans="1:18" ht="12.75" customHeight="1">
      <c r="A50" s="918" t="s">
        <v>116</v>
      </c>
      <c r="B50" s="498" t="s">
        <v>77</v>
      </c>
      <c r="C50" s="199">
        <f>měs_index_v_USD!C30</f>
        <v>176</v>
      </c>
      <c r="D50" s="199">
        <f>měs_index_v_USD!D30</f>
        <v>165</v>
      </c>
      <c r="E50" s="199">
        <f>měs_index_v_USD!E30</f>
        <v>184</v>
      </c>
      <c r="F50" s="199"/>
      <c r="G50" s="199"/>
      <c r="H50" s="199"/>
      <c r="I50" s="199"/>
      <c r="J50" s="199"/>
      <c r="K50" s="199"/>
      <c r="L50" s="199"/>
      <c r="M50" s="199"/>
      <c r="N50" s="199"/>
      <c r="O50" s="188">
        <f>seskup.USD!I26</f>
        <v>525</v>
      </c>
      <c r="P50" s="435"/>
      <c r="Q50" s="112"/>
      <c r="R50" s="113"/>
    </row>
    <row r="51" spans="1:18" ht="12.75" customHeight="1">
      <c r="A51" s="921"/>
      <c r="B51" s="496" t="s">
        <v>78</v>
      </c>
      <c r="C51" s="27">
        <f>měs_index_d_USD!C30</f>
        <v>1370</v>
      </c>
      <c r="D51" s="27">
        <f>měs_index_d_USD!D30</f>
        <v>1477</v>
      </c>
      <c r="E51" s="27">
        <f>měs_index_d_USD!E30</f>
        <v>1385</v>
      </c>
      <c r="F51" s="27"/>
      <c r="G51" s="27"/>
      <c r="H51" s="27"/>
      <c r="I51" s="27"/>
      <c r="J51" s="27"/>
      <c r="K51" s="27"/>
      <c r="L51" s="27"/>
      <c r="M51" s="27"/>
      <c r="N51" s="27"/>
      <c r="O51" s="138">
        <f>seskup.USD!N26</f>
        <v>4232</v>
      </c>
      <c r="P51" s="435"/>
      <c r="Q51" s="112"/>
      <c r="R51" s="113"/>
    </row>
    <row r="52" spans="1:18" ht="12.75" customHeight="1">
      <c r="A52" s="921"/>
      <c r="B52" s="447" t="s">
        <v>76</v>
      </c>
      <c r="C52" s="502">
        <f t="shared" ref="C52:E52" si="16">SUM(C50:C51)</f>
        <v>1546</v>
      </c>
      <c r="D52" s="502">
        <f t="shared" si="16"/>
        <v>1642</v>
      </c>
      <c r="E52" s="502">
        <f t="shared" si="16"/>
        <v>1569</v>
      </c>
      <c r="F52" s="502"/>
      <c r="G52" s="502"/>
      <c r="H52" s="502"/>
      <c r="I52" s="502"/>
      <c r="J52" s="502"/>
      <c r="K52" s="502"/>
      <c r="L52" s="502"/>
      <c r="M52" s="502"/>
      <c r="N52" s="603"/>
      <c r="O52" s="605">
        <f>SUM(O50:O51)</f>
        <v>4757</v>
      </c>
      <c r="P52" s="435"/>
      <c r="R52" s="113"/>
    </row>
    <row r="53" spans="1:18" ht="12.75" customHeight="1">
      <c r="A53" s="922"/>
      <c r="B53" s="449" t="s">
        <v>79</v>
      </c>
      <c r="C53" s="507">
        <f t="shared" ref="C53:E53" si="17">C50-C51</f>
        <v>-1194</v>
      </c>
      <c r="D53" s="507">
        <f t="shared" si="17"/>
        <v>-1312</v>
      </c>
      <c r="E53" s="507">
        <f t="shared" si="17"/>
        <v>-1201</v>
      </c>
      <c r="F53" s="507"/>
      <c r="G53" s="507"/>
      <c r="H53" s="507"/>
      <c r="I53" s="507"/>
      <c r="J53" s="507"/>
      <c r="K53" s="507"/>
      <c r="L53" s="507"/>
      <c r="M53" s="507"/>
      <c r="N53" s="608"/>
      <c r="O53" s="614">
        <f>O50-O51</f>
        <v>-3707</v>
      </c>
      <c r="P53" s="436"/>
      <c r="R53" s="113"/>
    </row>
    <row r="54" spans="1:18" ht="12.75" customHeight="1">
      <c r="A54" s="486"/>
      <c r="B54" s="477"/>
      <c r="C54" s="474"/>
      <c r="D54" s="474"/>
      <c r="E54" s="474"/>
      <c r="F54" s="474"/>
      <c r="G54" s="474"/>
      <c r="H54" s="474"/>
      <c r="I54" s="474"/>
      <c r="J54" s="474"/>
      <c r="K54" s="474"/>
      <c r="L54" s="474"/>
      <c r="M54" s="474"/>
      <c r="N54" s="474"/>
      <c r="O54" s="612"/>
      <c r="P54" s="436"/>
      <c r="R54" s="113"/>
    </row>
    <row r="55" spans="1:18" ht="12.75" customHeight="1">
      <c r="A55" s="918" t="s">
        <v>13</v>
      </c>
      <c r="B55" s="498" t="s">
        <v>77</v>
      </c>
      <c r="C55" s="199">
        <f>měs_index_v_USD!C33</f>
        <v>8</v>
      </c>
      <c r="D55" s="199">
        <f>měs_index_v_USD!D33</f>
        <v>10</v>
      </c>
      <c r="E55" s="199">
        <f>měs_index_v_USD!E33</f>
        <v>9</v>
      </c>
      <c r="F55" s="199"/>
      <c r="G55" s="199"/>
      <c r="H55" s="199"/>
      <c r="I55" s="199"/>
      <c r="J55" s="199"/>
      <c r="K55" s="199"/>
      <c r="L55" s="199"/>
      <c r="M55" s="199"/>
      <c r="N55" s="199"/>
      <c r="O55" s="188">
        <f>seskup.USD!I28</f>
        <v>27</v>
      </c>
      <c r="P55" s="435"/>
      <c r="Q55" s="112"/>
      <c r="R55" s="113"/>
    </row>
    <row r="56" spans="1:18" ht="12.75" customHeight="1">
      <c r="A56" s="917"/>
      <c r="B56" s="496" t="s">
        <v>78</v>
      </c>
      <c r="C56" s="71">
        <f>měs_index_d_USD!C33</f>
        <v>61</v>
      </c>
      <c r="D56" s="71">
        <f>měs_index_d_USD!D33</f>
        <v>71</v>
      </c>
      <c r="E56" s="71">
        <f>měs_index_d_USD!E33</f>
        <v>66</v>
      </c>
      <c r="F56" s="71"/>
      <c r="G56" s="71"/>
      <c r="H56" s="71"/>
      <c r="I56" s="71"/>
      <c r="J56" s="71"/>
      <c r="K56" s="71"/>
      <c r="L56" s="71"/>
      <c r="M56" s="71"/>
      <c r="N56" s="27"/>
      <c r="O56" s="138">
        <f>seskup.USD!N28</f>
        <v>198</v>
      </c>
      <c r="P56" s="435"/>
      <c r="Q56" s="112"/>
      <c r="R56" s="113"/>
    </row>
    <row r="57" spans="1:18" ht="12.75" customHeight="1">
      <c r="A57" s="917"/>
      <c r="B57" s="447" t="s">
        <v>76</v>
      </c>
      <c r="C57" s="502">
        <f t="shared" ref="C57:E57" si="18">SUM(C55:C56)</f>
        <v>69</v>
      </c>
      <c r="D57" s="502">
        <f t="shared" si="18"/>
        <v>81</v>
      </c>
      <c r="E57" s="502">
        <f t="shared" si="18"/>
        <v>75</v>
      </c>
      <c r="F57" s="502"/>
      <c r="G57" s="502"/>
      <c r="H57" s="502"/>
      <c r="I57" s="502"/>
      <c r="J57" s="502"/>
      <c r="K57" s="502"/>
      <c r="L57" s="502"/>
      <c r="M57" s="502"/>
      <c r="N57" s="603"/>
      <c r="O57" s="605">
        <f>SUM(O55:O56)</f>
        <v>225</v>
      </c>
      <c r="P57" s="435"/>
      <c r="R57" s="113"/>
    </row>
    <row r="58" spans="1:18" ht="12.75" customHeight="1" thickBot="1">
      <c r="A58" s="836"/>
      <c r="B58" s="482" t="s">
        <v>79</v>
      </c>
      <c r="C58" s="510">
        <f t="shared" ref="C58:E58" si="19">C55-C56</f>
        <v>-53</v>
      </c>
      <c r="D58" s="510">
        <f t="shared" si="19"/>
        <v>-61</v>
      </c>
      <c r="E58" s="510">
        <f t="shared" si="19"/>
        <v>-57</v>
      </c>
      <c r="F58" s="510"/>
      <c r="G58" s="510"/>
      <c r="H58" s="510"/>
      <c r="I58" s="510"/>
      <c r="J58" s="510"/>
      <c r="K58" s="510"/>
      <c r="L58" s="510"/>
      <c r="M58" s="510"/>
      <c r="N58" s="610"/>
      <c r="O58" s="606">
        <f>O55-O56</f>
        <v>-171</v>
      </c>
      <c r="P58" s="90"/>
      <c r="R58" s="113"/>
    </row>
    <row r="59" spans="1:18" ht="24" customHeight="1" thickBot="1">
      <c r="A59" s="478"/>
      <c r="B59" s="479"/>
      <c r="C59" s="480"/>
      <c r="D59" s="480"/>
      <c r="E59" s="480"/>
      <c r="F59" s="480"/>
      <c r="G59" s="480"/>
      <c r="H59" s="480"/>
      <c r="I59" s="480"/>
      <c r="J59" s="480"/>
      <c r="K59" s="480"/>
      <c r="L59" s="480"/>
      <c r="M59" s="480"/>
      <c r="N59" s="480"/>
      <c r="O59" s="621"/>
      <c r="P59" s="90"/>
      <c r="R59" s="113"/>
    </row>
    <row r="60" spans="1:18" ht="12.75" customHeight="1" thickTop="1">
      <c r="A60" s="916" t="s">
        <v>163</v>
      </c>
      <c r="B60" s="496" t="s">
        <v>77</v>
      </c>
      <c r="C60" s="27">
        <f>měs_index_v_USD!C36</f>
        <v>12626</v>
      </c>
      <c r="D60" s="27">
        <f>měs_index_v_USD!D36</f>
        <v>12344</v>
      </c>
      <c r="E60" s="27">
        <f>měs_index_v_USD!E36</f>
        <v>13512</v>
      </c>
      <c r="F60" s="27"/>
      <c r="G60" s="27"/>
      <c r="H60" s="27"/>
      <c r="I60" s="27"/>
      <c r="J60" s="27"/>
      <c r="K60" s="27"/>
      <c r="L60" s="27"/>
      <c r="M60" s="27"/>
      <c r="N60" s="27"/>
      <c r="O60" s="138">
        <f>seskup.USD!I29</f>
        <v>38482</v>
      </c>
      <c r="P60" s="435"/>
      <c r="Q60" s="112"/>
      <c r="R60" s="113"/>
    </row>
    <row r="61" spans="1:18" ht="12.75" customHeight="1">
      <c r="A61" s="917"/>
      <c r="B61" s="496" t="s">
        <v>78</v>
      </c>
      <c r="C61" s="35">
        <f>měs_index_d_USD!C36</f>
        <v>8865</v>
      </c>
      <c r="D61" s="35">
        <f>měs_index_d_USD!D36</f>
        <v>9199</v>
      </c>
      <c r="E61" s="35">
        <f>měs_index_d_USD!E36</f>
        <v>9692</v>
      </c>
      <c r="F61" s="35"/>
      <c r="G61" s="35"/>
      <c r="H61" s="35"/>
      <c r="I61" s="35"/>
      <c r="J61" s="35"/>
      <c r="K61" s="35"/>
      <c r="L61" s="35"/>
      <c r="M61" s="35"/>
      <c r="N61" s="35"/>
      <c r="O61" s="138">
        <f>seskup.USD!N29</f>
        <v>27755</v>
      </c>
      <c r="P61" s="435"/>
      <c r="Q61" s="112"/>
      <c r="R61" s="113"/>
    </row>
    <row r="62" spans="1:18" ht="12.75" customHeight="1">
      <c r="A62" s="917"/>
      <c r="B62" s="447" t="s">
        <v>76</v>
      </c>
      <c r="C62" s="502">
        <f t="shared" ref="C62:E62" si="20">SUM(C60:C61)</f>
        <v>21491</v>
      </c>
      <c r="D62" s="502">
        <f t="shared" si="20"/>
        <v>21543</v>
      </c>
      <c r="E62" s="502">
        <f t="shared" si="20"/>
        <v>23204</v>
      </c>
      <c r="F62" s="502"/>
      <c r="G62" s="502"/>
      <c r="H62" s="502"/>
      <c r="I62" s="502"/>
      <c r="J62" s="502"/>
      <c r="K62" s="502"/>
      <c r="L62" s="502"/>
      <c r="M62" s="502"/>
      <c r="N62" s="603"/>
      <c r="O62" s="605">
        <f>SUM(O60:O61)</f>
        <v>66237</v>
      </c>
      <c r="P62" s="435"/>
    </row>
    <row r="63" spans="1:18" ht="12.75" customHeight="1" thickBot="1">
      <c r="A63" s="836"/>
      <c r="B63" s="450" t="s">
        <v>79</v>
      </c>
      <c r="C63" s="510">
        <f t="shared" ref="C63:E63" si="21">C60-C61</f>
        <v>3761</v>
      </c>
      <c r="D63" s="510">
        <f t="shared" si="21"/>
        <v>3145</v>
      </c>
      <c r="E63" s="510">
        <f t="shared" si="21"/>
        <v>3820</v>
      </c>
      <c r="F63" s="510"/>
      <c r="G63" s="510"/>
      <c r="H63" s="510"/>
      <c r="I63" s="510"/>
      <c r="J63" s="510"/>
      <c r="K63" s="510"/>
      <c r="L63" s="510"/>
      <c r="M63" s="510"/>
      <c r="N63" s="610"/>
      <c r="O63" s="606">
        <f>O60-O61</f>
        <v>10727</v>
      </c>
      <c r="P63" s="90"/>
    </row>
    <row r="64" spans="1:18" ht="12.75" customHeight="1">
      <c r="A64" s="457"/>
      <c r="B64" s="458"/>
      <c r="C64" s="459"/>
      <c r="D64" s="459"/>
      <c r="E64" s="459"/>
      <c r="F64" s="459"/>
      <c r="G64" s="459"/>
      <c r="H64" s="459"/>
      <c r="I64" s="459"/>
      <c r="J64" s="459"/>
      <c r="K64" s="459"/>
      <c r="L64" s="459"/>
      <c r="M64" s="459"/>
      <c r="N64" s="460"/>
      <c r="O64" s="459"/>
      <c r="P64" s="90"/>
    </row>
    <row r="65" spans="1:16" ht="12.75" customHeight="1">
      <c r="A65" s="158" t="s">
        <v>70</v>
      </c>
      <c r="B65" s="454"/>
      <c r="C65" s="158"/>
      <c r="D65" s="90"/>
      <c r="E65" s="90"/>
      <c r="F65" s="160"/>
      <c r="G65" s="90"/>
      <c r="H65" s="90"/>
      <c r="I65" s="158"/>
      <c r="J65" s="161"/>
      <c r="K65" s="90"/>
      <c r="L65" s="90"/>
      <c r="M65" s="90"/>
      <c r="N65" s="90"/>
      <c r="P65" s="90"/>
    </row>
    <row r="66" spans="1:16" ht="12.75" customHeight="1">
      <c r="A66" s="158" t="s">
        <v>220</v>
      </c>
      <c r="O66" s="162" t="s">
        <v>119</v>
      </c>
    </row>
    <row r="67" spans="1:16" ht="12.75" customHeight="1">
      <c r="A67" s="158"/>
      <c r="O67" s="162"/>
    </row>
    <row r="68" spans="1:16">
      <c r="C68" s="83"/>
      <c r="D68" s="83"/>
      <c r="E68" s="83"/>
      <c r="G68" s="83"/>
      <c r="H68" s="83"/>
      <c r="I68" s="83"/>
      <c r="J68" s="83"/>
      <c r="K68" s="83"/>
      <c r="L68" s="83"/>
      <c r="M68" s="83"/>
    </row>
    <row r="69" spans="1:16">
      <c r="A69" s="107"/>
      <c r="B69" s="455"/>
      <c r="C69" s="90"/>
      <c r="D69" s="90"/>
      <c r="E69" s="90"/>
      <c r="F69" s="164"/>
      <c r="G69" s="90"/>
      <c r="H69" s="90"/>
      <c r="I69" s="90"/>
      <c r="J69" s="90"/>
      <c r="K69" s="90"/>
      <c r="L69" s="90"/>
      <c r="M69" s="90"/>
    </row>
    <row r="70" spans="1:16">
      <c r="B70" s="455"/>
      <c r="C70" s="118"/>
      <c r="D70" s="118"/>
      <c r="E70" s="118"/>
      <c r="F70" s="164"/>
      <c r="G70" s="118"/>
      <c r="H70" s="118"/>
      <c r="I70" s="118"/>
      <c r="J70" s="118"/>
      <c r="K70" s="83"/>
      <c r="L70" s="83"/>
      <c r="M70" s="83"/>
    </row>
    <row r="71" spans="1:16">
      <c r="A71" s="107"/>
      <c r="B71" s="454"/>
      <c r="C71" s="88"/>
      <c r="D71" s="88"/>
      <c r="E71" s="88"/>
      <c r="F71" s="165"/>
      <c r="G71" s="88"/>
      <c r="H71" s="88"/>
      <c r="I71" s="88"/>
      <c r="J71" s="88"/>
      <c r="K71" s="88"/>
      <c r="L71" s="88"/>
      <c r="M71" s="88"/>
    </row>
    <row r="72" spans="1:16">
      <c r="A72" s="107"/>
      <c r="B72" s="454"/>
      <c r="C72" s="88"/>
      <c r="D72" s="88"/>
      <c r="E72" s="88"/>
      <c r="F72" s="165"/>
      <c r="G72" s="88"/>
      <c r="H72" s="88"/>
      <c r="I72" s="88"/>
      <c r="J72" s="88"/>
      <c r="K72" s="88"/>
      <c r="L72" s="88"/>
      <c r="M72" s="88"/>
    </row>
    <row r="112" spans="2:13">
      <c r="B112" s="453"/>
      <c r="C112" s="83"/>
      <c r="D112" s="83"/>
      <c r="E112" s="83"/>
      <c r="G112" s="83"/>
      <c r="H112" s="83"/>
      <c r="I112" s="83"/>
      <c r="J112" s="83"/>
      <c r="K112" s="83"/>
      <c r="L112" s="83"/>
      <c r="M112" s="83"/>
    </row>
    <row r="113" spans="2:13">
      <c r="B113" s="456"/>
      <c r="C113" s="88"/>
      <c r="D113" s="88"/>
      <c r="E113" s="88"/>
      <c r="F113" s="165"/>
      <c r="G113" s="88"/>
      <c r="H113" s="88"/>
      <c r="I113" s="88"/>
      <c r="J113" s="88"/>
      <c r="K113" s="88"/>
      <c r="L113" s="88"/>
      <c r="M113" s="88"/>
    </row>
    <row r="114" spans="2:13">
      <c r="B114" s="456"/>
      <c r="C114" s="88"/>
      <c r="D114" s="88"/>
      <c r="E114" s="88"/>
      <c r="F114" s="165"/>
      <c r="G114" s="88"/>
      <c r="H114" s="88"/>
      <c r="I114" s="88"/>
      <c r="J114" s="88"/>
      <c r="K114" s="88"/>
      <c r="L114" s="88"/>
      <c r="M114" s="88"/>
    </row>
    <row r="139" spans="2:13">
      <c r="B139" s="453"/>
      <c r="C139" s="83"/>
      <c r="D139" s="83"/>
      <c r="E139" s="83"/>
      <c r="G139" s="83"/>
      <c r="H139" s="83"/>
      <c r="I139" s="83"/>
      <c r="J139" s="83"/>
      <c r="K139" s="83"/>
      <c r="L139" s="83"/>
      <c r="M139" s="83"/>
    </row>
  </sheetData>
  <mergeCells count="8">
    <mergeCell ref="A35:A38"/>
    <mergeCell ref="A50:A53"/>
    <mergeCell ref="A55:A58"/>
    <mergeCell ref="A60:A63"/>
    <mergeCell ref="A2:O2"/>
    <mergeCell ref="A3:O3"/>
    <mergeCell ref="A20:A23"/>
    <mergeCell ref="A25:A28"/>
  </mergeCells>
  <phoneticPr fontId="0" type="noConversion"/>
  <hyperlinks>
    <hyperlink ref="A1" location="obsah!A1" display="obsah"/>
  </hyperlinks>
  <pageMargins left="0.61" right="0.68" top="0.984251969" bottom="0.984251969" header="0.4921259845" footer="0.4921259845"/>
  <pageSetup paperSize="9" orientation="landscape" r:id="rId1"/>
  <headerFooter alignWithMargins="0"/>
  <rowBreaks count="1" manualBreakCount="1">
    <brk id="34" max="14" man="1"/>
  </rowBreaks>
</worksheet>
</file>

<file path=xl/worksheets/sheet18.xml><?xml version="1.0" encoding="utf-8"?>
<worksheet xmlns="http://schemas.openxmlformats.org/spreadsheetml/2006/main" xmlns:r="http://schemas.openxmlformats.org/officeDocument/2006/relationships">
  <sheetPr codeName="List17"/>
  <dimension ref="A1:R139"/>
  <sheetViews>
    <sheetView showGridLines="0" topLeftCell="A22" zoomScale="75" workbookViewId="0">
      <selection activeCell="F60" sqref="F60:N63"/>
    </sheetView>
  </sheetViews>
  <sheetFormatPr defaultColWidth="8.85546875" defaultRowHeight="12.75"/>
  <cols>
    <col min="1" max="1" width="24.7109375" style="6" customWidth="1"/>
    <col min="2" max="2" width="8" style="451" bestFit="1" customWidth="1"/>
    <col min="3" max="4" width="7.5703125" style="6" bestFit="1" customWidth="1"/>
    <col min="5" max="5" width="7.5703125" style="6" customWidth="1"/>
    <col min="6" max="6" width="7.5703125" style="124" bestFit="1" customWidth="1"/>
    <col min="7" max="12" width="7.5703125" style="6" bestFit="1" customWidth="1"/>
    <col min="13" max="14" width="7.5703125" style="6" customWidth="1"/>
    <col min="15" max="15" width="9" style="124" customWidth="1"/>
    <col min="16" max="16" width="8" style="6" customWidth="1"/>
    <col min="17" max="17" width="10.42578125" style="6" bestFit="1" customWidth="1"/>
    <col min="18" max="16384" width="8.85546875" style="6"/>
  </cols>
  <sheetData>
    <row r="1" spans="1:18" ht="14.25">
      <c r="A1" s="427" t="s">
        <v>133</v>
      </c>
    </row>
    <row r="2" spans="1:18" ht="22.5" customHeight="1">
      <c r="A2" s="915" t="s">
        <v>294</v>
      </c>
      <c r="B2" s="915"/>
      <c r="C2" s="915"/>
      <c r="D2" s="915"/>
      <c r="E2" s="915"/>
      <c r="F2" s="915"/>
      <c r="G2" s="915"/>
      <c r="H2" s="915"/>
      <c r="I2" s="915"/>
      <c r="J2" s="915"/>
      <c r="K2" s="915"/>
      <c r="L2" s="915"/>
      <c r="M2" s="915"/>
      <c r="N2" s="915"/>
      <c r="O2" s="915"/>
    </row>
    <row r="3" spans="1:18">
      <c r="A3" s="845" t="s">
        <v>295</v>
      </c>
      <c r="B3" s="845"/>
      <c r="C3" s="845"/>
      <c r="D3" s="845"/>
      <c r="E3" s="845"/>
      <c r="F3" s="845"/>
      <c r="G3" s="845"/>
      <c r="H3" s="845"/>
      <c r="I3" s="845"/>
      <c r="J3" s="845"/>
      <c r="K3" s="845"/>
      <c r="L3" s="845"/>
      <c r="M3" s="845"/>
      <c r="N3" s="845"/>
      <c r="O3" s="845"/>
    </row>
    <row r="4" spans="1:18">
      <c r="A4" s="119"/>
      <c r="B4" s="452"/>
      <c r="C4" s="119"/>
      <c r="D4" s="119"/>
      <c r="E4" s="119"/>
      <c r="F4" s="119"/>
      <c r="G4" s="119"/>
      <c r="H4" s="119"/>
      <c r="I4" s="119"/>
      <c r="J4" s="119"/>
      <c r="K4" s="119"/>
      <c r="L4" s="119"/>
      <c r="M4" s="119"/>
      <c r="N4" s="119"/>
      <c r="O4" s="119"/>
    </row>
    <row r="5" spans="1:18">
      <c r="A5" s="119"/>
      <c r="B5" s="452"/>
      <c r="C5" s="119"/>
      <c r="D5" s="119"/>
      <c r="E5" s="119"/>
      <c r="F5" s="119"/>
      <c r="G5" s="119"/>
      <c r="H5" s="119"/>
      <c r="I5" s="119"/>
      <c r="J5" s="119"/>
      <c r="K5" s="119"/>
      <c r="L5" s="119"/>
      <c r="M5" s="119"/>
      <c r="N5" s="119"/>
      <c r="O5" s="119"/>
    </row>
    <row r="6" spans="1:18" ht="15" customHeight="1" thickBot="1">
      <c r="A6" s="128"/>
      <c r="B6" s="453"/>
      <c r="C6" s="83"/>
      <c r="D6" s="83"/>
      <c r="E6" s="129"/>
      <c r="F6" s="130"/>
      <c r="G6" s="129"/>
      <c r="H6" s="129"/>
      <c r="I6" s="129"/>
      <c r="J6" s="83"/>
      <c r="K6" s="83"/>
      <c r="L6" s="83"/>
      <c r="M6" s="83"/>
      <c r="O6" s="131" t="s">
        <v>110</v>
      </c>
    </row>
    <row r="7" spans="1:18" ht="22.5" customHeight="1" thickBot="1">
      <c r="A7" s="466"/>
      <c r="B7" s="467">
        <v>2014</v>
      </c>
      <c r="C7" s="468" t="s">
        <v>52</v>
      </c>
      <c r="D7" s="134" t="s">
        <v>53</v>
      </c>
      <c r="E7" s="134" t="s">
        <v>54</v>
      </c>
      <c r="F7" s="134" t="s">
        <v>55</v>
      </c>
      <c r="G7" s="134" t="s">
        <v>56</v>
      </c>
      <c r="H7" s="134" t="s">
        <v>57</v>
      </c>
      <c r="I7" s="134" t="s">
        <v>58</v>
      </c>
      <c r="J7" s="134" t="s">
        <v>59</v>
      </c>
      <c r="K7" s="134" t="s">
        <v>60</v>
      </c>
      <c r="L7" s="134" t="s">
        <v>61</v>
      </c>
      <c r="M7" s="134" t="s">
        <v>62</v>
      </c>
      <c r="N7" s="134" t="s">
        <v>63</v>
      </c>
      <c r="O7" s="135" t="s">
        <v>402</v>
      </c>
      <c r="P7" s="90"/>
    </row>
    <row r="8" spans="1:18" ht="3.75" customHeight="1" thickBot="1">
      <c r="A8" s="489"/>
      <c r="B8" s="490"/>
      <c r="C8" s="491"/>
      <c r="D8" s="492"/>
      <c r="E8" s="492"/>
      <c r="F8" s="492"/>
      <c r="G8" s="492"/>
      <c r="H8" s="492"/>
      <c r="I8" s="492"/>
      <c r="J8" s="492"/>
      <c r="K8" s="492"/>
      <c r="L8" s="492"/>
      <c r="M8" s="492"/>
      <c r="N8" s="492"/>
      <c r="O8" s="620"/>
      <c r="P8" s="90"/>
    </row>
    <row r="9" spans="1:18" ht="15" customHeight="1">
      <c r="A9" s="136"/>
      <c r="B9" s="496" t="s">
        <v>77</v>
      </c>
      <c r="C9" s="27">
        <f>měs_index_v_EUR!C6</f>
        <v>10562</v>
      </c>
      <c r="D9" s="27">
        <f>měs_index_v_EUR!D6</f>
        <v>10337</v>
      </c>
      <c r="E9" s="27">
        <f>měs_index_v_EUR!E6</f>
        <v>11179</v>
      </c>
      <c r="F9" s="27"/>
      <c r="G9" s="27"/>
      <c r="H9" s="27"/>
      <c r="I9" s="27"/>
      <c r="J9" s="27"/>
      <c r="K9" s="27"/>
      <c r="L9" s="27"/>
      <c r="M9" s="27"/>
      <c r="N9" s="27"/>
      <c r="O9" s="138">
        <f>seskup.EUR!I8</f>
        <v>32079</v>
      </c>
      <c r="P9" s="90"/>
      <c r="Q9" s="112"/>
      <c r="R9" s="113"/>
    </row>
    <row r="10" spans="1:18" ht="15" customHeight="1">
      <c r="A10" s="444" t="s">
        <v>31</v>
      </c>
      <c r="B10" s="496" t="s">
        <v>78</v>
      </c>
      <c r="C10" s="27">
        <f>měs_index_d_EUR!C6</f>
        <v>8973</v>
      </c>
      <c r="D10" s="27">
        <f>měs_index_d_EUR!D6</f>
        <v>9139</v>
      </c>
      <c r="E10" s="27">
        <f>měs_index_d_EUR!E6</f>
        <v>9386</v>
      </c>
      <c r="F10" s="27"/>
      <c r="G10" s="27"/>
      <c r="H10" s="27"/>
      <c r="I10" s="27"/>
      <c r="J10" s="27"/>
      <c r="K10" s="27"/>
      <c r="L10" s="27"/>
      <c r="M10" s="27"/>
      <c r="N10" s="27"/>
      <c r="O10" s="138">
        <f>seskup.EUR!N8</f>
        <v>27497</v>
      </c>
      <c r="P10" s="90"/>
      <c r="Q10" s="112"/>
      <c r="R10" s="113"/>
    </row>
    <row r="11" spans="1:18" ht="15" customHeight="1">
      <c r="A11" s="444" t="s">
        <v>136</v>
      </c>
      <c r="B11" s="447" t="s">
        <v>76</v>
      </c>
      <c r="C11" s="502">
        <f t="shared" ref="C11:E11" si="0">SUM(C9:C10)</f>
        <v>19535</v>
      </c>
      <c r="D11" s="502">
        <f t="shared" si="0"/>
        <v>19476</v>
      </c>
      <c r="E11" s="502">
        <f t="shared" si="0"/>
        <v>20565</v>
      </c>
      <c r="F11" s="502"/>
      <c r="G11" s="502"/>
      <c r="H11" s="502"/>
      <c r="I11" s="502"/>
      <c r="J11" s="502"/>
      <c r="K11" s="502"/>
      <c r="L11" s="502"/>
      <c r="M11" s="502"/>
      <c r="N11" s="603"/>
      <c r="O11" s="605">
        <f>SUM(O9:O10)</f>
        <v>59576</v>
      </c>
      <c r="P11" s="90"/>
      <c r="R11" s="113"/>
    </row>
    <row r="12" spans="1:18" ht="15" customHeight="1" thickBot="1">
      <c r="A12" s="153"/>
      <c r="B12" s="461" t="s">
        <v>79</v>
      </c>
      <c r="C12" s="503">
        <f>C9-C10</f>
        <v>1589</v>
      </c>
      <c r="D12" s="503">
        <f t="shared" ref="D12:O12" si="1">D9-D10</f>
        <v>1198</v>
      </c>
      <c r="E12" s="503">
        <f t="shared" si="1"/>
        <v>1793</v>
      </c>
      <c r="F12" s="503"/>
      <c r="G12" s="503"/>
      <c r="H12" s="503"/>
      <c r="I12" s="503"/>
      <c r="J12" s="503"/>
      <c r="K12" s="503"/>
      <c r="L12" s="503"/>
      <c r="M12" s="503"/>
      <c r="N12" s="503"/>
      <c r="O12" s="617">
        <f t="shared" si="1"/>
        <v>4582</v>
      </c>
      <c r="P12" s="433"/>
      <c r="R12" s="113"/>
    </row>
    <row r="13" spans="1:18" ht="6" customHeight="1" thickTop="1">
      <c r="A13" s="140"/>
      <c r="B13" s="476"/>
      <c r="C13" s="504"/>
      <c r="D13" s="504"/>
      <c r="E13" s="504"/>
      <c r="F13" s="504"/>
      <c r="G13" s="504"/>
      <c r="H13" s="504"/>
      <c r="I13" s="504"/>
      <c r="J13" s="504"/>
      <c r="K13" s="504"/>
      <c r="L13" s="504"/>
      <c r="M13" s="504"/>
      <c r="N13" s="505"/>
      <c r="O13" s="505"/>
      <c r="P13" s="433"/>
      <c r="R13" s="113"/>
    </row>
    <row r="14" spans="1:18" ht="36.75" customHeight="1" thickBot="1">
      <c r="A14" s="434"/>
      <c r="B14" s="473"/>
      <c r="C14" s="474"/>
      <c r="D14" s="474"/>
      <c r="E14" s="474"/>
      <c r="F14" s="474"/>
      <c r="G14" s="474"/>
      <c r="H14" s="474"/>
      <c r="I14" s="474"/>
      <c r="J14" s="474"/>
      <c r="K14" s="474"/>
      <c r="L14" s="474"/>
      <c r="M14" s="474"/>
      <c r="N14" s="474"/>
      <c r="O14" s="474"/>
      <c r="P14" s="433"/>
      <c r="R14" s="113"/>
    </row>
    <row r="15" spans="1:18" ht="12.75" customHeight="1">
      <c r="A15" s="475"/>
      <c r="B15" s="497" t="s">
        <v>77</v>
      </c>
      <c r="C15" s="445">
        <f>měs_index_v_EUR!C9</f>
        <v>9502</v>
      </c>
      <c r="D15" s="445">
        <f>měs_index_v_EUR!D9</f>
        <v>9261</v>
      </c>
      <c r="E15" s="445">
        <f>měs_index_v_EUR!E9</f>
        <v>10019</v>
      </c>
      <c r="F15" s="445"/>
      <c r="G15" s="445"/>
      <c r="H15" s="445"/>
      <c r="I15" s="445"/>
      <c r="J15" s="445"/>
      <c r="K15" s="445"/>
      <c r="L15" s="445"/>
      <c r="M15" s="445"/>
      <c r="N15" s="445"/>
      <c r="O15" s="607">
        <f>seskup.EUR!I9</f>
        <v>28782</v>
      </c>
      <c r="P15" s="37"/>
      <c r="Q15" s="112"/>
      <c r="R15" s="113"/>
    </row>
    <row r="16" spans="1:18" ht="12.75" customHeight="1">
      <c r="A16" s="136" t="s">
        <v>66</v>
      </c>
      <c r="B16" s="496" t="s">
        <v>78</v>
      </c>
      <c r="C16" s="27">
        <f>měs_index_d_EUR!C9</f>
        <v>6446</v>
      </c>
      <c r="D16" s="27">
        <f>měs_index_d_EUR!D9</f>
        <v>6691</v>
      </c>
      <c r="E16" s="27">
        <f>měs_index_d_EUR!E9</f>
        <v>6976</v>
      </c>
      <c r="F16" s="27"/>
      <c r="G16" s="27"/>
      <c r="H16" s="27"/>
      <c r="I16" s="27"/>
      <c r="J16" s="27"/>
      <c r="K16" s="27"/>
      <c r="L16" s="27"/>
      <c r="M16" s="27"/>
      <c r="N16" s="27"/>
      <c r="O16" s="138">
        <f>seskup.EUR!N9</f>
        <v>20112</v>
      </c>
      <c r="P16" s="37"/>
      <c r="Q16" s="112"/>
      <c r="R16" s="113"/>
    </row>
    <row r="17" spans="1:18" ht="12.75" customHeight="1">
      <c r="A17" s="136" t="s">
        <v>67</v>
      </c>
      <c r="B17" s="447" t="s">
        <v>76</v>
      </c>
      <c r="C17" s="502">
        <f t="shared" ref="C17:E17" si="2">SUM(C15:C16)</f>
        <v>15948</v>
      </c>
      <c r="D17" s="502">
        <f t="shared" si="2"/>
        <v>15952</v>
      </c>
      <c r="E17" s="502">
        <f t="shared" si="2"/>
        <v>16995</v>
      </c>
      <c r="F17" s="502"/>
      <c r="G17" s="502"/>
      <c r="H17" s="502"/>
      <c r="I17" s="502"/>
      <c r="J17" s="502"/>
      <c r="K17" s="502"/>
      <c r="L17" s="502"/>
      <c r="M17" s="502"/>
      <c r="N17" s="603"/>
      <c r="O17" s="605">
        <f>SUM(O15:O16)</f>
        <v>48894</v>
      </c>
      <c r="P17" s="37"/>
      <c r="R17" s="113"/>
    </row>
    <row r="18" spans="1:18" ht="12.75" customHeight="1" thickBot="1">
      <c r="A18" s="446"/>
      <c r="B18" s="448" t="s">
        <v>79</v>
      </c>
      <c r="C18" s="503">
        <f>C15-C16</f>
        <v>3056</v>
      </c>
      <c r="D18" s="503">
        <f t="shared" ref="D18:E18" si="3">D15-D16</f>
        <v>2570</v>
      </c>
      <c r="E18" s="503">
        <f t="shared" si="3"/>
        <v>3043</v>
      </c>
      <c r="F18" s="503"/>
      <c r="G18" s="503"/>
      <c r="H18" s="503"/>
      <c r="I18" s="503"/>
      <c r="J18" s="503"/>
      <c r="K18" s="503"/>
      <c r="L18" s="503"/>
      <c r="M18" s="503"/>
      <c r="N18" s="604"/>
      <c r="O18" s="617">
        <f>O15-O16</f>
        <v>8670</v>
      </c>
      <c r="P18" s="90"/>
      <c r="R18" s="113"/>
    </row>
    <row r="19" spans="1:18" ht="12.75" customHeight="1" thickTop="1">
      <c r="A19" s="462"/>
      <c r="B19" s="463"/>
      <c r="C19" s="506"/>
      <c r="D19" s="506"/>
      <c r="E19" s="506"/>
      <c r="F19" s="506"/>
      <c r="G19" s="506"/>
      <c r="H19" s="506"/>
      <c r="I19" s="506"/>
      <c r="J19" s="506"/>
      <c r="K19" s="506"/>
      <c r="L19" s="506"/>
      <c r="M19" s="506"/>
      <c r="N19" s="566"/>
      <c r="O19" s="614"/>
      <c r="P19" s="90"/>
      <c r="R19" s="113"/>
    </row>
    <row r="20" spans="1:18" ht="12.75" customHeight="1">
      <c r="A20" s="919" t="s">
        <v>242</v>
      </c>
      <c r="B20" s="496" t="s">
        <v>77</v>
      </c>
      <c r="C20" s="27">
        <f>měs_index_v_EUR!C12</f>
        <v>8715</v>
      </c>
      <c r="D20" s="27">
        <f>měs_index_v_EUR!D12</f>
        <v>8526</v>
      </c>
      <c r="E20" s="27">
        <f>měs_index_v_EUR!E12</f>
        <v>9207</v>
      </c>
      <c r="F20" s="27"/>
      <c r="G20" s="27"/>
      <c r="H20" s="27"/>
      <c r="I20" s="27"/>
      <c r="J20" s="27"/>
      <c r="K20" s="27"/>
      <c r="L20" s="27"/>
      <c r="M20" s="27"/>
      <c r="N20" s="27"/>
      <c r="O20" s="138">
        <f>seskup.EUR!I10</f>
        <v>26448</v>
      </c>
      <c r="P20" s="434"/>
      <c r="Q20" s="112"/>
      <c r="R20" s="113"/>
    </row>
    <row r="21" spans="1:18" ht="12.75" customHeight="1">
      <c r="A21" s="917"/>
      <c r="B21" s="496" t="s">
        <v>78</v>
      </c>
      <c r="C21" s="27">
        <f>měs_index_d_EUR!C12</f>
        <v>5723</v>
      </c>
      <c r="D21" s="27">
        <f>měs_index_d_EUR!D12</f>
        <v>6004</v>
      </c>
      <c r="E21" s="27">
        <f>měs_index_d_EUR!E12</f>
        <v>6348</v>
      </c>
      <c r="F21" s="27"/>
      <c r="G21" s="27"/>
      <c r="H21" s="27"/>
      <c r="I21" s="27"/>
      <c r="J21" s="27"/>
      <c r="K21" s="27"/>
      <c r="L21" s="27"/>
      <c r="M21" s="27"/>
      <c r="N21" s="27"/>
      <c r="O21" s="138">
        <f>seskup.EUR!N10</f>
        <v>18075</v>
      </c>
      <c r="P21" s="434"/>
      <c r="Q21" s="112"/>
      <c r="R21" s="113"/>
    </row>
    <row r="22" spans="1:18" ht="12.75" customHeight="1">
      <c r="A22" s="917"/>
      <c r="B22" s="447" t="s">
        <v>76</v>
      </c>
      <c r="C22" s="502">
        <f t="shared" ref="C22:E22" si="4">SUM(C20:C21)</f>
        <v>14438</v>
      </c>
      <c r="D22" s="502">
        <f t="shared" si="4"/>
        <v>14530</v>
      </c>
      <c r="E22" s="502">
        <f t="shared" si="4"/>
        <v>15555</v>
      </c>
      <c r="F22" s="502"/>
      <c r="G22" s="502"/>
      <c r="H22" s="502"/>
      <c r="I22" s="502"/>
      <c r="J22" s="502"/>
      <c r="K22" s="502"/>
      <c r="L22" s="502"/>
      <c r="M22" s="502"/>
      <c r="N22" s="603"/>
      <c r="O22" s="605">
        <f>SUM(O20:O21)</f>
        <v>44523</v>
      </c>
      <c r="P22" s="434"/>
      <c r="R22" s="113"/>
    </row>
    <row r="23" spans="1:18" ht="12.75" customHeight="1">
      <c r="A23" s="883"/>
      <c r="B23" s="449" t="s">
        <v>79</v>
      </c>
      <c r="C23" s="507">
        <f t="shared" ref="C23:E23" si="5">C20-C21</f>
        <v>2992</v>
      </c>
      <c r="D23" s="507">
        <f t="shared" si="5"/>
        <v>2522</v>
      </c>
      <c r="E23" s="507">
        <f t="shared" si="5"/>
        <v>2859</v>
      </c>
      <c r="F23" s="507"/>
      <c r="G23" s="507"/>
      <c r="H23" s="507"/>
      <c r="I23" s="507"/>
      <c r="J23" s="507"/>
      <c r="K23" s="507"/>
      <c r="L23" s="507"/>
      <c r="M23" s="507"/>
      <c r="N23" s="608"/>
      <c r="O23" s="611">
        <f>O20-O21</f>
        <v>8373</v>
      </c>
      <c r="P23" s="434"/>
      <c r="R23" s="113"/>
    </row>
    <row r="24" spans="1:18" ht="12.75" customHeight="1">
      <c r="A24" s="464"/>
      <c r="B24" s="465"/>
      <c r="C24" s="508"/>
      <c r="D24" s="508"/>
      <c r="E24" s="508"/>
      <c r="F24" s="508"/>
      <c r="G24" s="508"/>
      <c r="H24" s="508"/>
      <c r="I24" s="508"/>
      <c r="J24" s="508"/>
      <c r="K24" s="508"/>
      <c r="L24" s="508"/>
      <c r="M24" s="508"/>
      <c r="N24" s="509"/>
      <c r="O24" s="616"/>
      <c r="P24" s="434"/>
      <c r="R24" s="113"/>
    </row>
    <row r="25" spans="1:18" ht="12.75" customHeight="1">
      <c r="A25" s="920" t="s">
        <v>10</v>
      </c>
      <c r="B25" s="496" t="s">
        <v>77</v>
      </c>
      <c r="C25" s="27">
        <f>měs_index_v_EUR!C15</f>
        <v>208</v>
      </c>
      <c r="D25" s="27">
        <f>měs_index_v_EUR!D15</f>
        <v>205</v>
      </c>
      <c r="E25" s="27">
        <f>měs_index_v_EUR!E15</f>
        <v>236</v>
      </c>
      <c r="F25" s="27"/>
      <c r="G25" s="27"/>
      <c r="H25" s="27"/>
      <c r="I25" s="27"/>
      <c r="J25" s="27"/>
      <c r="K25" s="27"/>
      <c r="L25" s="27"/>
      <c r="M25" s="27"/>
      <c r="N25" s="27"/>
      <c r="O25" s="138">
        <f>seskup.EUR!I13</f>
        <v>649</v>
      </c>
      <c r="P25" s="434"/>
      <c r="Q25" s="112"/>
      <c r="R25" s="113"/>
    </row>
    <row r="26" spans="1:18" ht="12.75" customHeight="1">
      <c r="A26" s="917"/>
      <c r="B26" s="496" t="s">
        <v>78</v>
      </c>
      <c r="C26" s="27">
        <f>měs_index_d_EUR!C15</f>
        <v>179</v>
      </c>
      <c r="D26" s="27">
        <f>měs_index_d_EUR!D15</f>
        <v>157</v>
      </c>
      <c r="E26" s="27">
        <f>měs_index_d_EUR!E15</f>
        <v>129</v>
      </c>
      <c r="F26" s="27"/>
      <c r="G26" s="27"/>
      <c r="H26" s="27"/>
      <c r="I26" s="27"/>
      <c r="J26" s="27"/>
      <c r="K26" s="27"/>
      <c r="L26" s="27"/>
      <c r="M26" s="27"/>
      <c r="N26" s="27"/>
      <c r="O26" s="138">
        <f>seskup.EUR!N13</f>
        <v>465</v>
      </c>
      <c r="P26" s="434"/>
      <c r="Q26" s="112"/>
      <c r="R26" s="113"/>
    </row>
    <row r="27" spans="1:18" ht="12.75" customHeight="1">
      <c r="A27" s="917"/>
      <c r="B27" s="447" t="s">
        <v>76</v>
      </c>
      <c r="C27" s="502">
        <f t="shared" ref="C27:E27" si="6">SUM(C25:C26)</f>
        <v>387</v>
      </c>
      <c r="D27" s="502">
        <f t="shared" si="6"/>
        <v>362</v>
      </c>
      <c r="E27" s="502">
        <f t="shared" si="6"/>
        <v>365</v>
      </c>
      <c r="F27" s="502"/>
      <c r="G27" s="502"/>
      <c r="H27" s="502"/>
      <c r="I27" s="502"/>
      <c r="J27" s="502"/>
      <c r="K27" s="502"/>
      <c r="L27" s="502"/>
      <c r="M27" s="502"/>
      <c r="N27" s="603"/>
      <c r="O27" s="605">
        <f>SUM(O25:O26)</f>
        <v>1114</v>
      </c>
      <c r="P27" s="434"/>
      <c r="R27" s="113"/>
    </row>
    <row r="28" spans="1:18" ht="12.75" customHeight="1">
      <c r="A28" s="883"/>
      <c r="B28" s="449" t="s">
        <v>79</v>
      </c>
      <c r="C28" s="507">
        <f t="shared" ref="C28:E28" si="7">C25-C26</f>
        <v>29</v>
      </c>
      <c r="D28" s="507">
        <f t="shared" si="7"/>
        <v>48</v>
      </c>
      <c r="E28" s="507">
        <f t="shared" si="7"/>
        <v>107</v>
      </c>
      <c r="F28" s="507"/>
      <c r="G28" s="507"/>
      <c r="H28" s="507"/>
      <c r="I28" s="507"/>
      <c r="J28" s="507"/>
      <c r="K28" s="507"/>
      <c r="L28" s="507"/>
      <c r="M28" s="507"/>
      <c r="N28" s="608"/>
      <c r="O28" s="611">
        <f>O25-O26</f>
        <v>184</v>
      </c>
      <c r="P28" s="434"/>
      <c r="R28" s="113"/>
    </row>
    <row r="29" spans="1:18" ht="12.75" customHeight="1">
      <c r="A29" s="464"/>
      <c r="B29" s="465"/>
      <c r="C29" s="508"/>
      <c r="D29" s="508"/>
      <c r="E29" s="508"/>
      <c r="F29" s="508"/>
      <c r="G29" s="508"/>
      <c r="H29" s="508"/>
      <c r="I29" s="508"/>
      <c r="J29" s="508"/>
      <c r="K29" s="508"/>
      <c r="L29" s="508"/>
      <c r="M29" s="508"/>
      <c r="N29" s="509"/>
      <c r="O29" s="616"/>
      <c r="P29" s="434"/>
      <c r="R29" s="113"/>
    </row>
    <row r="30" spans="1:18" ht="12.75" customHeight="1">
      <c r="A30" s="143"/>
      <c r="B30" s="496" t="s">
        <v>77</v>
      </c>
      <c r="C30" s="27">
        <f>měs_index_v_EUR!C18</f>
        <v>579</v>
      </c>
      <c r="D30" s="27">
        <f>měs_index_v_EUR!D18</f>
        <v>530</v>
      </c>
      <c r="E30" s="27">
        <f>měs_index_v_EUR!E18</f>
        <v>576</v>
      </c>
      <c r="F30" s="27"/>
      <c r="G30" s="27"/>
      <c r="H30" s="27"/>
      <c r="I30" s="27"/>
      <c r="J30" s="27"/>
      <c r="K30" s="27"/>
      <c r="L30" s="27"/>
      <c r="M30" s="27"/>
      <c r="N30" s="27"/>
      <c r="O30" s="138">
        <f>seskup.EUR!I14</f>
        <v>1685</v>
      </c>
      <c r="P30" s="434"/>
      <c r="Q30" s="112"/>
      <c r="R30" s="113"/>
    </row>
    <row r="31" spans="1:18" ht="12.75" customHeight="1">
      <c r="A31" s="143" t="s">
        <v>68</v>
      </c>
      <c r="B31" s="496" t="s">
        <v>78</v>
      </c>
      <c r="C31" s="27">
        <f>měs_index_d_EUR!C18</f>
        <v>544</v>
      </c>
      <c r="D31" s="27">
        <f>měs_index_d_EUR!D18</f>
        <v>530</v>
      </c>
      <c r="E31" s="27">
        <f>měs_index_d_EUR!E18</f>
        <v>499</v>
      </c>
      <c r="F31" s="27"/>
      <c r="G31" s="27"/>
      <c r="H31" s="27"/>
      <c r="I31" s="27"/>
      <c r="J31" s="27"/>
      <c r="K31" s="27"/>
      <c r="L31" s="27"/>
      <c r="M31" s="27"/>
      <c r="N31" s="27"/>
      <c r="O31" s="138">
        <f>seskup.EUR!N14</f>
        <v>1572</v>
      </c>
      <c r="P31" s="434"/>
      <c r="Q31" s="112"/>
      <c r="R31" s="113"/>
    </row>
    <row r="32" spans="1:18" ht="12.75" customHeight="1">
      <c r="A32" s="143" t="s">
        <v>69</v>
      </c>
      <c r="B32" s="447" t="s">
        <v>76</v>
      </c>
      <c r="C32" s="502">
        <f t="shared" ref="C32:E32" si="8">SUM(C30:C31)</f>
        <v>1123</v>
      </c>
      <c r="D32" s="502">
        <f t="shared" si="8"/>
        <v>1060</v>
      </c>
      <c r="E32" s="502">
        <f t="shared" si="8"/>
        <v>1075</v>
      </c>
      <c r="F32" s="502"/>
      <c r="G32" s="502"/>
      <c r="H32" s="502"/>
      <c r="I32" s="502"/>
      <c r="J32" s="502"/>
      <c r="K32" s="502"/>
      <c r="L32" s="502"/>
      <c r="M32" s="502"/>
      <c r="N32" s="603"/>
      <c r="O32" s="605">
        <f>SUM(O30:O31)</f>
        <v>3257</v>
      </c>
      <c r="P32" s="434"/>
      <c r="R32" s="113"/>
    </row>
    <row r="33" spans="1:18" ht="12.75" customHeight="1" thickBot="1">
      <c r="A33" s="484"/>
      <c r="B33" s="449" t="s">
        <v>79</v>
      </c>
      <c r="C33" s="507">
        <f t="shared" ref="C33:E33" si="9">C30-C31</f>
        <v>35</v>
      </c>
      <c r="D33" s="507">
        <f t="shared" si="9"/>
        <v>0</v>
      </c>
      <c r="E33" s="507">
        <f t="shared" si="9"/>
        <v>77</v>
      </c>
      <c r="F33" s="507"/>
      <c r="G33" s="507"/>
      <c r="H33" s="507"/>
      <c r="I33" s="507"/>
      <c r="J33" s="507"/>
      <c r="K33" s="507"/>
      <c r="L33" s="507"/>
      <c r="M33" s="507"/>
      <c r="N33" s="608"/>
      <c r="O33" s="606">
        <f>O30-O31</f>
        <v>113</v>
      </c>
      <c r="P33" s="434"/>
      <c r="R33" s="113"/>
    </row>
    <row r="34" spans="1:18" ht="12.75" customHeight="1" thickBot="1">
      <c r="A34" s="125"/>
      <c r="B34" s="477"/>
      <c r="C34" s="474"/>
      <c r="D34" s="474"/>
      <c r="E34" s="474"/>
      <c r="F34" s="474"/>
      <c r="G34" s="474"/>
      <c r="H34" s="474"/>
      <c r="I34" s="474"/>
      <c r="J34" s="474"/>
      <c r="K34" s="474"/>
      <c r="L34" s="474"/>
      <c r="M34" s="474"/>
      <c r="N34" s="493"/>
      <c r="O34" s="474"/>
      <c r="P34" s="434"/>
      <c r="R34" s="113"/>
    </row>
    <row r="35" spans="1:18" ht="12.75" customHeight="1">
      <c r="A35" s="918" t="s">
        <v>12</v>
      </c>
      <c r="B35" s="498" t="s">
        <v>77</v>
      </c>
      <c r="C35" s="199">
        <f>měs_index_v_EUR!C21</f>
        <v>396</v>
      </c>
      <c r="D35" s="199">
        <f>měs_index_v_EUR!D21</f>
        <v>447</v>
      </c>
      <c r="E35" s="199">
        <f>měs_index_v_EUR!E21</f>
        <v>511</v>
      </c>
      <c r="F35" s="199"/>
      <c r="G35" s="199"/>
      <c r="H35" s="199"/>
      <c r="I35" s="199"/>
      <c r="J35" s="199"/>
      <c r="K35" s="199"/>
      <c r="L35" s="199"/>
      <c r="M35" s="199"/>
      <c r="N35" s="199"/>
      <c r="O35" s="169">
        <f>seskup.EUR!I17</f>
        <v>1354</v>
      </c>
      <c r="P35" s="434"/>
      <c r="Q35" s="112"/>
      <c r="R35" s="113"/>
    </row>
    <row r="36" spans="1:18" ht="12.75" customHeight="1">
      <c r="A36" s="917"/>
      <c r="B36" s="496" t="s">
        <v>78</v>
      </c>
      <c r="C36" s="27">
        <f>měs_index_d_EUR!C21</f>
        <v>715</v>
      </c>
      <c r="D36" s="27">
        <f>měs_index_d_EUR!D21</f>
        <v>624</v>
      </c>
      <c r="E36" s="27">
        <f>měs_index_d_EUR!E21</f>
        <v>680</v>
      </c>
      <c r="F36" s="27"/>
      <c r="G36" s="27"/>
      <c r="H36" s="27"/>
      <c r="I36" s="27"/>
      <c r="J36" s="27"/>
      <c r="K36" s="27"/>
      <c r="L36" s="27"/>
      <c r="M36" s="27"/>
      <c r="N36" s="27"/>
      <c r="O36" s="138">
        <f>seskup.EUR!N17</f>
        <v>2018</v>
      </c>
      <c r="P36" s="434"/>
      <c r="Q36" s="112"/>
      <c r="R36" s="113"/>
    </row>
    <row r="37" spans="1:18" ht="12.75" customHeight="1">
      <c r="A37" s="917"/>
      <c r="B37" s="447" t="s">
        <v>76</v>
      </c>
      <c r="C37" s="502">
        <f t="shared" ref="C37:E37" si="10">SUM(C35:C36)</f>
        <v>1111</v>
      </c>
      <c r="D37" s="502">
        <f t="shared" si="10"/>
        <v>1071</v>
      </c>
      <c r="E37" s="502">
        <f t="shared" si="10"/>
        <v>1191</v>
      </c>
      <c r="F37" s="502"/>
      <c r="G37" s="502"/>
      <c r="H37" s="502"/>
      <c r="I37" s="502"/>
      <c r="J37" s="502"/>
      <c r="K37" s="502"/>
      <c r="L37" s="502"/>
      <c r="M37" s="502"/>
      <c r="N37" s="603"/>
      <c r="O37" s="605">
        <f>SUM(O35:O36)</f>
        <v>3372</v>
      </c>
      <c r="P37" s="434"/>
      <c r="R37" s="113"/>
    </row>
    <row r="38" spans="1:18" ht="12.75" customHeight="1">
      <c r="A38" s="883"/>
      <c r="B38" s="449" t="s">
        <v>79</v>
      </c>
      <c r="C38" s="507">
        <f t="shared" ref="C38:E38" si="11">C35-C36</f>
        <v>-319</v>
      </c>
      <c r="D38" s="507">
        <f t="shared" si="11"/>
        <v>-177</v>
      </c>
      <c r="E38" s="507">
        <f t="shared" si="11"/>
        <v>-169</v>
      </c>
      <c r="F38" s="507"/>
      <c r="G38" s="507"/>
      <c r="H38" s="507"/>
      <c r="I38" s="507"/>
      <c r="J38" s="507"/>
      <c r="K38" s="507"/>
      <c r="L38" s="507"/>
      <c r="M38" s="507"/>
      <c r="N38" s="608"/>
      <c r="O38" s="611">
        <f>O35-O36</f>
        <v>-664</v>
      </c>
      <c r="P38" s="434"/>
      <c r="R38" s="113"/>
    </row>
    <row r="39" spans="1:18" ht="12.75" customHeight="1">
      <c r="A39" s="176"/>
      <c r="B39" s="477"/>
      <c r="C39" s="474"/>
      <c r="D39" s="474"/>
      <c r="E39" s="474"/>
      <c r="F39" s="474"/>
      <c r="G39" s="474"/>
      <c r="H39" s="474"/>
      <c r="I39" s="474"/>
      <c r="J39" s="474"/>
      <c r="K39" s="474"/>
      <c r="L39" s="474"/>
      <c r="M39" s="474"/>
      <c r="N39" s="485"/>
      <c r="O39" s="615"/>
      <c r="P39" s="434"/>
      <c r="R39" s="113"/>
    </row>
    <row r="40" spans="1:18" ht="12.75" customHeight="1">
      <c r="A40" s="151"/>
      <c r="B40" s="498" t="s">
        <v>77</v>
      </c>
      <c r="C40" s="199">
        <f>měs_index_v_EUR!C24</f>
        <v>52</v>
      </c>
      <c r="D40" s="199">
        <f>měs_index_v_EUR!D24</f>
        <v>55</v>
      </c>
      <c r="E40" s="199">
        <f>měs_index_v_EUR!E24</f>
        <v>60</v>
      </c>
      <c r="F40" s="199"/>
      <c r="G40" s="199"/>
      <c r="H40" s="199"/>
      <c r="I40" s="199"/>
      <c r="J40" s="199"/>
      <c r="K40" s="199"/>
      <c r="L40" s="199"/>
      <c r="M40" s="199"/>
      <c r="N40" s="199"/>
      <c r="O40" s="138">
        <f>seskup.EUR!I21</f>
        <v>166</v>
      </c>
      <c r="P40" s="434"/>
      <c r="Q40" s="112"/>
      <c r="R40" s="113"/>
    </row>
    <row r="41" spans="1:18" ht="12.75" customHeight="1">
      <c r="A41" s="136" t="s">
        <v>172</v>
      </c>
      <c r="B41" s="496" t="s">
        <v>78</v>
      </c>
      <c r="C41" s="27">
        <f>měs_index_d_EUR!C24</f>
        <v>43</v>
      </c>
      <c r="D41" s="27">
        <f>měs_index_d_EUR!D24</f>
        <v>46</v>
      </c>
      <c r="E41" s="27">
        <f>měs_index_d_EUR!E24</f>
        <v>57</v>
      </c>
      <c r="F41" s="27"/>
      <c r="G41" s="27"/>
      <c r="H41" s="27"/>
      <c r="I41" s="27"/>
      <c r="J41" s="27"/>
      <c r="K41" s="27"/>
      <c r="L41" s="27"/>
      <c r="M41" s="27"/>
      <c r="N41" s="27"/>
      <c r="O41" s="138">
        <f>seskup.EUR!N21</f>
        <v>146</v>
      </c>
      <c r="P41" s="434"/>
      <c r="Q41" s="112"/>
      <c r="R41" s="113"/>
    </row>
    <row r="42" spans="1:18" ht="12.75" customHeight="1">
      <c r="A42" s="136" t="s">
        <v>112</v>
      </c>
      <c r="B42" s="447" t="s">
        <v>76</v>
      </c>
      <c r="C42" s="502">
        <f t="shared" ref="C42:E42" si="12">SUM(C40:C41)</f>
        <v>95</v>
      </c>
      <c r="D42" s="502">
        <f t="shared" si="12"/>
        <v>101</v>
      </c>
      <c r="E42" s="502">
        <f t="shared" si="12"/>
        <v>117</v>
      </c>
      <c r="F42" s="502"/>
      <c r="G42" s="502"/>
      <c r="H42" s="502"/>
      <c r="I42" s="502"/>
      <c r="J42" s="502"/>
      <c r="K42" s="502"/>
      <c r="L42" s="502"/>
      <c r="M42" s="502"/>
      <c r="N42" s="603"/>
      <c r="O42" s="605">
        <f>SUM(O40:O41)</f>
        <v>312</v>
      </c>
      <c r="P42" s="434"/>
      <c r="R42" s="113"/>
    </row>
    <row r="43" spans="1:18" ht="12.75" customHeight="1">
      <c r="A43" s="142"/>
      <c r="B43" s="449" t="s">
        <v>79</v>
      </c>
      <c r="C43" s="507">
        <f t="shared" ref="C43:E43" si="13">C40-C41</f>
        <v>9</v>
      </c>
      <c r="D43" s="507">
        <f t="shared" si="13"/>
        <v>9</v>
      </c>
      <c r="E43" s="507">
        <f t="shared" si="13"/>
        <v>3</v>
      </c>
      <c r="F43" s="507"/>
      <c r="G43" s="507"/>
      <c r="H43" s="507"/>
      <c r="I43" s="507"/>
      <c r="J43" s="507"/>
      <c r="K43" s="507"/>
      <c r="L43" s="507"/>
      <c r="M43" s="507"/>
      <c r="N43" s="608"/>
      <c r="O43" s="611">
        <f>O40-O41</f>
        <v>20</v>
      </c>
      <c r="P43" s="434"/>
      <c r="R43" s="113"/>
    </row>
    <row r="44" spans="1:18" ht="12.75" customHeight="1">
      <c r="A44" s="136"/>
      <c r="B44" s="477"/>
      <c r="C44" s="474"/>
      <c r="D44" s="474"/>
      <c r="E44" s="474"/>
      <c r="F44" s="474"/>
      <c r="G44" s="474"/>
      <c r="H44" s="474"/>
      <c r="I44" s="474"/>
      <c r="J44" s="474"/>
      <c r="K44" s="474"/>
      <c r="L44" s="474"/>
      <c r="M44" s="474"/>
      <c r="N44" s="485"/>
      <c r="O44" s="615"/>
      <c r="P44" s="434"/>
      <c r="R44" s="113"/>
    </row>
    <row r="45" spans="1:18" ht="12.75" customHeight="1">
      <c r="A45" s="145"/>
      <c r="B45" s="498" t="s">
        <v>77</v>
      </c>
      <c r="C45" s="199">
        <f>měs_index_v_EUR!C27</f>
        <v>476</v>
      </c>
      <c r="D45" s="199">
        <f>měs_index_v_EUR!D27</f>
        <v>447</v>
      </c>
      <c r="E45" s="199">
        <f>měs_index_v_EUR!E27</f>
        <v>450</v>
      </c>
      <c r="F45" s="199"/>
      <c r="G45" s="199"/>
      <c r="H45" s="199"/>
      <c r="I45" s="199"/>
      <c r="J45" s="199"/>
      <c r="K45" s="199"/>
      <c r="L45" s="199"/>
      <c r="M45" s="199"/>
      <c r="N45" s="199"/>
      <c r="O45" s="138">
        <f>seskup.EUR!I23</f>
        <v>1373</v>
      </c>
      <c r="P45" s="434"/>
      <c r="Q45" s="112"/>
      <c r="R45" s="113"/>
    </row>
    <row r="46" spans="1:18" ht="12.75" customHeight="1">
      <c r="A46" s="146" t="s">
        <v>115</v>
      </c>
      <c r="B46" s="496" t="s">
        <v>78</v>
      </c>
      <c r="C46" s="27">
        <f>měs_index_d_EUR!C27</f>
        <v>717</v>
      </c>
      <c r="D46" s="27">
        <f>měs_index_d_EUR!D27</f>
        <v>646</v>
      </c>
      <c r="E46" s="27">
        <f>měs_index_d_EUR!E27</f>
        <v>623</v>
      </c>
      <c r="F46" s="27"/>
      <c r="G46" s="27"/>
      <c r="H46" s="27"/>
      <c r="I46" s="27"/>
      <c r="J46" s="27"/>
      <c r="K46" s="27"/>
      <c r="L46" s="27"/>
      <c r="M46" s="27"/>
      <c r="N46" s="27"/>
      <c r="O46" s="138">
        <f>seskup.EUR!N23</f>
        <v>1986</v>
      </c>
      <c r="P46" s="434"/>
      <c r="Q46" s="112"/>
      <c r="R46" s="113"/>
    </row>
    <row r="47" spans="1:18" ht="12.75" customHeight="1">
      <c r="A47" s="146" t="s">
        <v>114</v>
      </c>
      <c r="B47" s="447" t="s">
        <v>76</v>
      </c>
      <c r="C47" s="502">
        <f t="shared" ref="C47:E47" si="14">SUM(C45:C46)</f>
        <v>1193</v>
      </c>
      <c r="D47" s="502">
        <f t="shared" si="14"/>
        <v>1093</v>
      </c>
      <c r="E47" s="502">
        <f t="shared" si="14"/>
        <v>1073</v>
      </c>
      <c r="F47" s="502"/>
      <c r="G47" s="502"/>
      <c r="H47" s="502"/>
      <c r="I47" s="502"/>
      <c r="J47" s="502"/>
      <c r="K47" s="502"/>
      <c r="L47" s="502"/>
      <c r="M47" s="502"/>
      <c r="N47" s="603"/>
      <c r="O47" s="605">
        <f>SUM(O45:O46)</f>
        <v>3359</v>
      </c>
      <c r="P47" s="434"/>
      <c r="R47" s="113"/>
    </row>
    <row r="48" spans="1:18" ht="12.75" customHeight="1">
      <c r="A48" s="147"/>
      <c r="B48" s="449" t="s">
        <v>79</v>
      </c>
      <c r="C48" s="507">
        <f t="shared" ref="C48:E48" si="15">C45-C46</f>
        <v>-241</v>
      </c>
      <c r="D48" s="507">
        <f t="shared" si="15"/>
        <v>-199</v>
      </c>
      <c r="E48" s="507">
        <f t="shared" si="15"/>
        <v>-173</v>
      </c>
      <c r="F48" s="507"/>
      <c r="G48" s="507"/>
      <c r="H48" s="507"/>
      <c r="I48" s="507"/>
      <c r="J48" s="507"/>
      <c r="K48" s="507"/>
      <c r="L48" s="507"/>
      <c r="M48" s="507"/>
      <c r="N48" s="608"/>
      <c r="O48" s="611">
        <f>O45-O46</f>
        <v>-613</v>
      </c>
      <c r="P48" s="434"/>
      <c r="R48" s="113"/>
    </row>
    <row r="49" spans="1:18" ht="12.75" customHeight="1">
      <c r="A49" s="176"/>
      <c r="B49" s="477"/>
      <c r="C49" s="474"/>
      <c r="D49" s="474"/>
      <c r="E49" s="474"/>
      <c r="F49" s="474"/>
      <c r="G49" s="474"/>
      <c r="H49" s="474"/>
      <c r="I49" s="474"/>
      <c r="J49" s="474"/>
      <c r="K49" s="474"/>
      <c r="L49" s="474"/>
      <c r="M49" s="474"/>
      <c r="N49" s="485"/>
      <c r="O49" s="615"/>
      <c r="P49" s="434"/>
      <c r="R49" s="113"/>
    </row>
    <row r="50" spans="1:18" ht="12.75" customHeight="1">
      <c r="A50" s="918" t="s">
        <v>116</v>
      </c>
      <c r="B50" s="498" t="s">
        <v>77</v>
      </c>
      <c r="C50" s="199">
        <f>měs_index_v_EUR!C30</f>
        <v>129</v>
      </c>
      <c r="D50" s="199">
        <f>měs_index_v_EUR!D30</f>
        <v>121</v>
      </c>
      <c r="E50" s="199">
        <f>měs_index_v_EUR!E30</f>
        <v>133</v>
      </c>
      <c r="F50" s="199"/>
      <c r="G50" s="199"/>
      <c r="H50" s="199"/>
      <c r="I50" s="199"/>
      <c r="J50" s="199"/>
      <c r="K50" s="199"/>
      <c r="L50" s="199"/>
      <c r="M50" s="199"/>
      <c r="N50" s="199"/>
      <c r="O50" s="138">
        <f>seskup.EUR!I26</f>
        <v>384</v>
      </c>
      <c r="P50" s="435"/>
      <c r="Q50" s="112"/>
      <c r="R50" s="113"/>
    </row>
    <row r="51" spans="1:18" ht="12.75" customHeight="1">
      <c r="A51" s="921"/>
      <c r="B51" s="496" t="s">
        <v>78</v>
      </c>
      <c r="C51" s="27">
        <f>měs_index_d_EUR!C30</f>
        <v>1007</v>
      </c>
      <c r="D51" s="27">
        <f>měs_index_d_EUR!D30</f>
        <v>1081</v>
      </c>
      <c r="E51" s="27">
        <f>měs_index_d_EUR!E30</f>
        <v>1002</v>
      </c>
      <c r="F51" s="27"/>
      <c r="G51" s="27"/>
      <c r="H51" s="27"/>
      <c r="I51" s="27"/>
      <c r="J51" s="27"/>
      <c r="K51" s="27"/>
      <c r="L51" s="27"/>
      <c r="M51" s="27"/>
      <c r="N51" s="27"/>
      <c r="O51" s="138">
        <f>seskup.EUR!N26</f>
        <v>3090</v>
      </c>
      <c r="P51" s="435"/>
      <c r="Q51" s="112"/>
      <c r="R51" s="113"/>
    </row>
    <row r="52" spans="1:18" ht="12.75" customHeight="1">
      <c r="A52" s="921"/>
      <c r="B52" s="447" t="s">
        <v>76</v>
      </c>
      <c r="C52" s="502">
        <f t="shared" ref="C52:E52" si="16">SUM(C50:C51)</f>
        <v>1136</v>
      </c>
      <c r="D52" s="502">
        <f t="shared" si="16"/>
        <v>1202</v>
      </c>
      <c r="E52" s="502">
        <f t="shared" si="16"/>
        <v>1135</v>
      </c>
      <c r="F52" s="502"/>
      <c r="G52" s="502"/>
      <c r="H52" s="502"/>
      <c r="I52" s="502"/>
      <c r="J52" s="502"/>
      <c r="K52" s="502"/>
      <c r="L52" s="502"/>
      <c r="M52" s="502"/>
      <c r="N52" s="603"/>
      <c r="O52" s="605">
        <f>SUM(O50:O51)</f>
        <v>3474</v>
      </c>
      <c r="P52" s="435"/>
      <c r="R52" s="113"/>
    </row>
    <row r="53" spans="1:18" ht="12.75" customHeight="1">
      <c r="A53" s="922"/>
      <c r="B53" s="449" t="s">
        <v>79</v>
      </c>
      <c r="C53" s="507">
        <f t="shared" ref="C53:E53" si="17">C50-C51</f>
        <v>-878</v>
      </c>
      <c r="D53" s="507">
        <f t="shared" si="17"/>
        <v>-960</v>
      </c>
      <c r="E53" s="507">
        <f t="shared" si="17"/>
        <v>-869</v>
      </c>
      <c r="F53" s="507"/>
      <c r="G53" s="507"/>
      <c r="H53" s="507"/>
      <c r="I53" s="507"/>
      <c r="J53" s="507"/>
      <c r="K53" s="507"/>
      <c r="L53" s="507"/>
      <c r="M53" s="507"/>
      <c r="N53" s="608"/>
      <c r="O53" s="611">
        <f>O50-O51</f>
        <v>-2706</v>
      </c>
      <c r="P53" s="436"/>
      <c r="R53" s="113"/>
    </row>
    <row r="54" spans="1:18" ht="12.75" customHeight="1">
      <c r="A54" s="486"/>
      <c r="B54" s="477"/>
      <c r="C54" s="474"/>
      <c r="D54" s="474"/>
      <c r="E54" s="474"/>
      <c r="F54" s="474"/>
      <c r="G54" s="474"/>
      <c r="H54" s="474"/>
      <c r="I54" s="474"/>
      <c r="J54" s="474"/>
      <c r="K54" s="474"/>
      <c r="L54" s="474"/>
      <c r="M54" s="474"/>
      <c r="N54" s="485"/>
      <c r="O54" s="615"/>
      <c r="P54" s="436"/>
      <c r="R54" s="113"/>
    </row>
    <row r="55" spans="1:18" ht="12.75" customHeight="1">
      <c r="A55" s="918" t="s">
        <v>13</v>
      </c>
      <c r="B55" s="498" t="s">
        <v>77</v>
      </c>
      <c r="C55" s="199">
        <f>měs_index_v_EUR!C33</f>
        <v>6</v>
      </c>
      <c r="D55" s="199">
        <f>měs_index_v_EUR!D33</f>
        <v>7</v>
      </c>
      <c r="E55" s="199">
        <f>měs_index_v_EUR!E33</f>
        <v>6</v>
      </c>
      <c r="F55" s="199"/>
      <c r="G55" s="199"/>
      <c r="H55" s="199"/>
      <c r="I55" s="199"/>
      <c r="J55" s="199"/>
      <c r="K55" s="199"/>
      <c r="L55" s="199"/>
      <c r="M55" s="199"/>
      <c r="N55" s="199"/>
      <c r="O55" s="138">
        <f>seskup.EUR!I28</f>
        <v>20</v>
      </c>
      <c r="P55" s="435"/>
      <c r="Q55" s="112"/>
      <c r="R55" s="113"/>
    </row>
    <row r="56" spans="1:18" ht="12.75" customHeight="1">
      <c r="A56" s="917"/>
      <c r="B56" s="496" t="s">
        <v>78</v>
      </c>
      <c r="C56" s="71">
        <f>měs_index_d_EUR!C33</f>
        <v>45</v>
      </c>
      <c r="D56" s="71">
        <f>měs_index_d_EUR!D33</f>
        <v>52</v>
      </c>
      <c r="E56" s="71">
        <f>měs_index_d_EUR!E33</f>
        <v>48</v>
      </c>
      <c r="F56" s="71"/>
      <c r="G56" s="71"/>
      <c r="H56" s="71"/>
      <c r="I56" s="71"/>
      <c r="J56" s="71"/>
      <c r="K56" s="71"/>
      <c r="L56" s="71"/>
      <c r="M56" s="71"/>
      <c r="N56" s="27"/>
      <c r="O56" s="138">
        <f>seskup.EUR!N28</f>
        <v>145</v>
      </c>
      <c r="P56" s="435"/>
      <c r="Q56" s="112"/>
      <c r="R56" s="113"/>
    </row>
    <row r="57" spans="1:18" ht="12.75" customHeight="1">
      <c r="A57" s="917"/>
      <c r="B57" s="447" t="s">
        <v>76</v>
      </c>
      <c r="C57" s="502">
        <f t="shared" ref="C57:E57" si="18">SUM(C55:C56)</f>
        <v>51</v>
      </c>
      <c r="D57" s="502">
        <f t="shared" si="18"/>
        <v>59</v>
      </c>
      <c r="E57" s="502">
        <f t="shared" si="18"/>
        <v>54</v>
      </c>
      <c r="F57" s="502"/>
      <c r="G57" s="502"/>
      <c r="H57" s="502"/>
      <c r="I57" s="502"/>
      <c r="J57" s="502"/>
      <c r="K57" s="502"/>
      <c r="L57" s="502"/>
      <c r="M57" s="502"/>
      <c r="N57" s="603"/>
      <c r="O57" s="605">
        <f>SUM(O55:O56)</f>
        <v>165</v>
      </c>
      <c r="P57" s="435"/>
      <c r="R57" s="113"/>
    </row>
    <row r="58" spans="1:18" ht="12.75" customHeight="1">
      <c r="A58" s="883"/>
      <c r="B58" s="481" t="s">
        <v>79</v>
      </c>
      <c r="C58" s="507">
        <f t="shared" ref="C58:E58" si="19">C55-C56</f>
        <v>-39</v>
      </c>
      <c r="D58" s="507">
        <f t="shared" si="19"/>
        <v>-45</v>
      </c>
      <c r="E58" s="507">
        <f t="shared" si="19"/>
        <v>-42</v>
      </c>
      <c r="F58" s="507"/>
      <c r="G58" s="507"/>
      <c r="H58" s="507"/>
      <c r="I58" s="507"/>
      <c r="J58" s="507"/>
      <c r="K58" s="507"/>
      <c r="L58" s="507"/>
      <c r="M58" s="507"/>
      <c r="N58" s="608"/>
      <c r="O58" s="611">
        <f>O55-O56</f>
        <v>-125</v>
      </c>
      <c r="P58" s="90"/>
      <c r="R58" s="113"/>
    </row>
    <row r="59" spans="1:18" ht="24" customHeight="1" thickBot="1">
      <c r="A59" s="478"/>
      <c r="B59" s="479"/>
      <c r="C59" s="480"/>
      <c r="D59" s="480"/>
      <c r="E59" s="480"/>
      <c r="F59" s="480"/>
      <c r="G59" s="480"/>
      <c r="H59" s="480"/>
      <c r="I59" s="480"/>
      <c r="J59" s="480"/>
      <c r="K59" s="480"/>
      <c r="L59" s="480"/>
      <c r="M59" s="480"/>
      <c r="N59" s="480"/>
      <c r="O59" s="622"/>
      <c r="P59" s="90"/>
      <c r="R59" s="113"/>
    </row>
    <row r="60" spans="1:18" ht="12.75" customHeight="1" thickTop="1">
      <c r="A60" s="916" t="s">
        <v>163</v>
      </c>
      <c r="B60" s="499" t="s">
        <v>77</v>
      </c>
      <c r="C60" s="483">
        <f>měs_index_v_EUR!C36</f>
        <v>9278</v>
      </c>
      <c r="D60" s="483">
        <f>měs_index_v_EUR!D36</f>
        <v>9039</v>
      </c>
      <c r="E60" s="483">
        <f>měs_index_v_EUR!E36</f>
        <v>9775</v>
      </c>
      <c r="F60" s="483"/>
      <c r="G60" s="483"/>
      <c r="H60" s="483"/>
      <c r="I60" s="483"/>
      <c r="J60" s="483"/>
      <c r="K60" s="483"/>
      <c r="L60" s="483"/>
      <c r="M60" s="483"/>
      <c r="N60" s="483"/>
      <c r="O60" s="138">
        <f>seskup.EUR!I29</f>
        <v>28092</v>
      </c>
      <c r="P60" s="435"/>
      <c r="Q60" s="112"/>
      <c r="R60" s="113"/>
    </row>
    <row r="61" spans="1:18" ht="12.75" customHeight="1">
      <c r="A61" s="917"/>
      <c r="B61" s="496" t="s">
        <v>78</v>
      </c>
      <c r="C61" s="35">
        <f>měs_index_d_EUR!C36</f>
        <v>6514</v>
      </c>
      <c r="D61" s="35">
        <f>měs_index_d_EUR!D36</f>
        <v>6735</v>
      </c>
      <c r="E61" s="35">
        <f>měs_index_d_EUR!E36</f>
        <v>7012</v>
      </c>
      <c r="F61" s="35"/>
      <c r="G61" s="35"/>
      <c r="H61" s="35"/>
      <c r="I61" s="35"/>
      <c r="J61" s="35"/>
      <c r="K61" s="35"/>
      <c r="L61" s="35"/>
      <c r="M61" s="35"/>
      <c r="N61" s="35"/>
      <c r="O61" s="138">
        <f>seskup.EUR!N29</f>
        <v>20261</v>
      </c>
      <c r="P61" s="435"/>
      <c r="Q61" s="112"/>
      <c r="R61" s="113"/>
    </row>
    <row r="62" spans="1:18" ht="12.75" customHeight="1">
      <c r="A62" s="917"/>
      <c r="B62" s="447" t="s">
        <v>76</v>
      </c>
      <c r="C62" s="502">
        <f t="shared" ref="C62:E62" si="20">SUM(C60:C61)</f>
        <v>15792</v>
      </c>
      <c r="D62" s="502">
        <f t="shared" si="20"/>
        <v>15774</v>
      </c>
      <c r="E62" s="502">
        <f t="shared" si="20"/>
        <v>16787</v>
      </c>
      <c r="F62" s="502"/>
      <c r="G62" s="502"/>
      <c r="H62" s="502"/>
      <c r="I62" s="502"/>
      <c r="J62" s="502"/>
      <c r="K62" s="502"/>
      <c r="L62" s="502"/>
      <c r="M62" s="502"/>
      <c r="N62" s="603"/>
      <c r="O62" s="605">
        <f>SUM(O60:O61)</f>
        <v>48353</v>
      </c>
      <c r="P62" s="435"/>
    </row>
    <row r="63" spans="1:18" ht="12.75" customHeight="1" thickBot="1">
      <c r="A63" s="836"/>
      <c r="B63" s="450" t="s">
        <v>79</v>
      </c>
      <c r="C63" s="510">
        <f t="shared" ref="C63:E63" si="21">C60-C61</f>
        <v>2764</v>
      </c>
      <c r="D63" s="510">
        <f t="shared" si="21"/>
        <v>2304</v>
      </c>
      <c r="E63" s="510">
        <f t="shared" si="21"/>
        <v>2763</v>
      </c>
      <c r="F63" s="510"/>
      <c r="G63" s="510"/>
      <c r="H63" s="510"/>
      <c r="I63" s="510"/>
      <c r="J63" s="510"/>
      <c r="K63" s="510"/>
      <c r="L63" s="510"/>
      <c r="M63" s="510"/>
      <c r="N63" s="610"/>
      <c r="O63" s="606">
        <f>O60-O61</f>
        <v>7831</v>
      </c>
      <c r="P63" s="90"/>
    </row>
    <row r="64" spans="1:18" ht="12.75" customHeight="1">
      <c r="A64" s="457"/>
      <c r="B64" s="458"/>
      <c r="C64" s="459"/>
      <c r="D64" s="459"/>
      <c r="E64" s="459"/>
      <c r="F64" s="459"/>
      <c r="G64" s="459"/>
      <c r="H64" s="459"/>
      <c r="I64" s="459"/>
      <c r="J64" s="459"/>
      <c r="K64" s="459"/>
      <c r="L64" s="459"/>
      <c r="M64" s="459"/>
      <c r="N64" s="460"/>
      <c r="O64" s="459"/>
      <c r="P64" s="90"/>
    </row>
    <row r="65" spans="1:16" ht="12.75" customHeight="1">
      <c r="A65" s="158" t="s">
        <v>70</v>
      </c>
      <c r="B65" s="454"/>
      <c r="C65" s="158"/>
      <c r="D65" s="90"/>
      <c r="E65" s="90"/>
      <c r="F65" s="160"/>
      <c r="G65" s="90"/>
      <c r="H65" s="90"/>
      <c r="I65" s="158"/>
      <c r="J65" s="161"/>
      <c r="K65" s="90"/>
      <c r="L65" s="90"/>
      <c r="M65" s="90"/>
      <c r="N65" s="90"/>
      <c r="P65" s="90"/>
    </row>
    <row r="66" spans="1:16" ht="12.75" customHeight="1">
      <c r="A66" s="158" t="s">
        <v>220</v>
      </c>
      <c r="O66" s="162" t="s">
        <v>119</v>
      </c>
    </row>
    <row r="67" spans="1:16" ht="12.75" customHeight="1">
      <c r="A67" s="158"/>
      <c r="O67" s="162"/>
    </row>
    <row r="68" spans="1:16">
      <c r="C68" s="83"/>
      <c r="D68" s="83"/>
      <c r="E68" s="83"/>
      <c r="G68" s="83"/>
      <c r="H68" s="83"/>
      <c r="I68" s="83"/>
      <c r="J68" s="83"/>
      <c r="K68" s="83"/>
      <c r="L68" s="83"/>
      <c r="M68" s="83"/>
    </row>
    <row r="69" spans="1:16">
      <c r="A69" s="107"/>
      <c r="B69" s="455"/>
      <c r="C69" s="90"/>
      <c r="D69" s="90"/>
      <c r="E69" s="90"/>
      <c r="F69" s="164"/>
      <c r="G69" s="90"/>
      <c r="H69" s="90"/>
      <c r="I69" s="90"/>
      <c r="J69" s="90"/>
      <c r="K69" s="90"/>
      <c r="L69" s="90"/>
      <c r="M69" s="90"/>
    </row>
    <row r="70" spans="1:16">
      <c r="B70" s="455"/>
      <c r="C70" s="118"/>
      <c r="D70" s="118"/>
      <c r="E70" s="118"/>
      <c r="F70" s="164"/>
      <c r="G70" s="118"/>
      <c r="H70" s="118"/>
      <c r="I70" s="118"/>
      <c r="J70" s="118"/>
      <c r="K70" s="83"/>
      <c r="L70" s="83"/>
      <c r="M70" s="83"/>
    </row>
    <row r="71" spans="1:16">
      <c r="A71" s="107"/>
      <c r="B71" s="454"/>
      <c r="C71" s="88"/>
      <c r="D71" s="88"/>
      <c r="E71" s="88"/>
      <c r="F71" s="165"/>
      <c r="G71" s="88"/>
      <c r="H71" s="88"/>
      <c r="I71" s="88"/>
      <c r="J71" s="88"/>
      <c r="K71" s="88"/>
      <c r="L71" s="88"/>
      <c r="M71" s="88"/>
    </row>
    <row r="72" spans="1:16">
      <c r="A72" s="107"/>
      <c r="B72" s="454"/>
      <c r="C72" s="88"/>
      <c r="D72" s="88"/>
      <c r="E72" s="88"/>
      <c r="F72" s="165"/>
      <c r="G72" s="88"/>
      <c r="H72" s="88"/>
      <c r="I72" s="88"/>
      <c r="J72" s="88"/>
      <c r="K72" s="88"/>
      <c r="L72" s="88"/>
      <c r="M72" s="88"/>
    </row>
    <row r="112" spans="2:13">
      <c r="B112" s="453"/>
      <c r="C112" s="83"/>
      <c r="D112" s="83"/>
      <c r="E112" s="83"/>
      <c r="G112" s="83"/>
      <c r="H112" s="83"/>
      <c r="I112" s="83"/>
      <c r="J112" s="83"/>
      <c r="K112" s="83"/>
      <c r="L112" s="83"/>
      <c r="M112" s="83"/>
    </row>
    <row r="113" spans="2:13">
      <c r="B113" s="456"/>
      <c r="C113" s="88"/>
      <c r="D113" s="88"/>
      <c r="E113" s="88"/>
      <c r="F113" s="165"/>
      <c r="G113" s="88"/>
      <c r="H113" s="88"/>
      <c r="I113" s="88"/>
      <c r="J113" s="88"/>
      <c r="K113" s="88"/>
      <c r="L113" s="88"/>
      <c r="M113" s="88"/>
    </row>
    <row r="114" spans="2:13">
      <c r="B114" s="456"/>
      <c r="C114" s="88"/>
      <c r="D114" s="88"/>
      <c r="E114" s="88"/>
      <c r="F114" s="165"/>
      <c r="G114" s="88"/>
      <c r="H114" s="88"/>
      <c r="I114" s="88"/>
      <c r="J114" s="88"/>
      <c r="K114" s="88"/>
      <c r="L114" s="88"/>
      <c r="M114" s="88"/>
    </row>
    <row r="139" spans="2:13">
      <c r="B139" s="453"/>
      <c r="C139" s="83"/>
      <c r="D139" s="83"/>
      <c r="E139" s="83"/>
      <c r="G139" s="83"/>
      <c r="H139" s="83"/>
      <c r="I139" s="83"/>
      <c r="J139" s="83"/>
      <c r="K139" s="83"/>
      <c r="L139" s="83"/>
      <c r="M139" s="83"/>
    </row>
  </sheetData>
  <mergeCells count="8">
    <mergeCell ref="A35:A38"/>
    <mergeCell ref="A50:A53"/>
    <mergeCell ref="A55:A58"/>
    <mergeCell ref="A60:A63"/>
    <mergeCell ref="A2:O2"/>
    <mergeCell ref="A3:O3"/>
    <mergeCell ref="A20:A23"/>
    <mergeCell ref="A25:A28"/>
  </mergeCells>
  <phoneticPr fontId="0" type="noConversion"/>
  <hyperlinks>
    <hyperlink ref="A1" location="obsah!A1" display="obsah"/>
  </hyperlinks>
  <pageMargins left="0.6" right="0.78740157499999996" top="0.984251969" bottom="0.984251969" header="0.4921259845" footer="0.4921259845"/>
  <pageSetup paperSize="9" orientation="landscape" r:id="rId1"/>
  <headerFooter alignWithMargins="0"/>
  <rowBreaks count="1" manualBreakCount="1">
    <brk id="34" max="14" man="1"/>
  </rowBreaks>
</worksheet>
</file>

<file path=xl/worksheets/sheet19.xml><?xml version="1.0" encoding="utf-8"?>
<worksheet xmlns="http://schemas.openxmlformats.org/spreadsheetml/2006/main" xmlns:r="http://schemas.openxmlformats.org/officeDocument/2006/relationships">
  <dimension ref="A1:I65"/>
  <sheetViews>
    <sheetView showGridLines="0" zoomScaleNormal="100" workbookViewId="0">
      <selection activeCell="L16" sqref="L15:L16"/>
    </sheetView>
  </sheetViews>
  <sheetFormatPr defaultRowHeight="12.75"/>
  <cols>
    <col min="1" max="1" width="2.28515625" style="661" customWidth="1"/>
    <col min="2" max="2" width="2" customWidth="1"/>
    <col min="3" max="3" width="14" customWidth="1"/>
    <col min="4" max="4" width="10.7109375" customWidth="1"/>
    <col min="5" max="5" width="0.7109375" customWidth="1"/>
    <col min="6" max="6" width="36" style="662" customWidth="1"/>
    <col min="7" max="7" width="0.5703125" style="662" customWidth="1"/>
    <col min="8" max="8" width="34" style="663" customWidth="1"/>
    <col min="9" max="9" width="4.5703125" customWidth="1"/>
    <col min="257" max="257" width="2.28515625" customWidth="1"/>
    <col min="258" max="258" width="2" customWidth="1"/>
    <col min="259" max="259" width="14" customWidth="1"/>
    <col min="260" max="260" width="10.7109375" customWidth="1"/>
    <col min="261" max="261" width="0.7109375" customWidth="1"/>
    <col min="262" max="262" width="36" customWidth="1"/>
    <col min="263" max="263" width="0.5703125" customWidth="1"/>
    <col min="264" max="264" width="34" customWidth="1"/>
    <col min="265" max="265" width="4.5703125" customWidth="1"/>
    <col min="513" max="513" width="2.28515625" customWidth="1"/>
    <col min="514" max="514" width="2" customWidth="1"/>
    <col min="515" max="515" width="14" customWidth="1"/>
    <col min="516" max="516" width="10.7109375" customWidth="1"/>
    <col min="517" max="517" width="0.7109375" customWidth="1"/>
    <col min="518" max="518" width="36" customWidth="1"/>
    <col min="519" max="519" width="0.5703125" customWidth="1"/>
    <col min="520" max="520" width="34" customWidth="1"/>
    <col min="521" max="521" width="4.5703125" customWidth="1"/>
    <col min="769" max="769" width="2.28515625" customWidth="1"/>
    <col min="770" max="770" width="2" customWidth="1"/>
    <col min="771" max="771" width="14" customWidth="1"/>
    <col min="772" max="772" width="10.7109375" customWidth="1"/>
    <col min="773" max="773" width="0.7109375" customWidth="1"/>
    <col min="774" max="774" width="36" customWidth="1"/>
    <col min="775" max="775" width="0.5703125" customWidth="1"/>
    <col min="776" max="776" width="34" customWidth="1"/>
    <col min="777" max="777" width="4.5703125" customWidth="1"/>
    <col min="1025" max="1025" width="2.28515625" customWidth="1"/>
    <col min="1026" max="1026" width="2" customWidth="1"/>
    <col min="1027" max="1027" width="14" customWidth="1"/>
    <col min="1028" max="1028" width="10.7109375" customWidth="1"/>
    <col min="1029" max="1029" width="0.7109375" customWidth="1"/>
    <col min="1030" max="1030" width="36" customWidth="1"/>
    <col min="1031" max="1031" width="0.5703125" customWidth="1"/>
    <col min="1032" max="1032" width="34" customWidth="1"/>
    <col min="1033" max="1033" width="4.5703125" customWidth="1"/>
    <col min="1281" max="1281" width="2.28515625" customWidth="1"/>
    <col min="1282" max="1282" width="2" customWidth="1"/>
    <col min="1283" max="1283" width="14" customWidth="1"/>
    <col min="1284" max="1284" width="10.7109375" customWidth="1"/>
    <col min="1285" max="1285" width="0.7109375" customWidth="1"/>
    <col min="1286" max="1286" width="36" customWidth="1"/>
    <col min="1287" max="1287" width="0.5703125" customWidth="1"/>
    <col min="1288" max="1288" width="34" customWidth="1"/>
    <col min="1289" max="1289" width="4.5703125" customWidth="1"/>
    <col min="1537" max="1537" width="2.28515625" customWidth="1"/>
    <col min="1538" max="1538" width="2" customWidth="1"/>
    <col min="1539" max="1539" width="14" customWidth="1"/>
    <col min="1540" max="1540" width="10.7109375" customWidth="1"/>
    <col min="1541" max="1541" width="0.7109375" customWidth="1"/>
    <col min="1542" max="1542" width="36" customWidth="1"/>
    <col min="1543" max="1543" width="0.5703125" customWidth="1"/>
    <col min="1544" max="1544" width="34" customWidth="1"/>
    <col min="1545" max="1545" width="4.5703125" customWidth="1"/>
    <col min="1793" max="1793" width="2.28515625" customWidth="1"/>
    <col min="1794" max="1794" width="2" customWidth="1"/>
    <col min="1795" max="1795" width="14" customWidth="1"/>
    <col min="1796" max="1796" width="10.7109375" customWidth="1"/>
    <col min="1797" max="1797" width="0.7109375" customWidth="1"/>
    <col min="1798" max="1798" width="36" customWidth="1"/>
    <col min="1799" max="1799" width="0.5703125" customWidth="1"/>
    <col min="1800" max="1800" width="34" customWidth="1"/>
    <col min="1801" max="1801" width="4.5703125" customWidth="1"/>
    <col min="2049" max="2049" width="2.28515625" customWidth="1"/>
    <col min="2050" max="2050" width="2" customWidth="1"/>
    <col min="2051" max="2051" width="14" customWidth="1"/>
    <col min="2052" max="2052" width="10.7109375" customWidth="1"/>
    <col min="2053" max="2053" width="0.7109375" customWidth="1"/>
    <col min="2054" max="2054" width="36" customWidth="1"/>
    <col min="2055" max="2055" width="0.5703125" customWidth="1"/>
    <col min="2056" max="2056" width="34" customWidth="1"/>
    <col min="2057" max="2057" width="4.5703125" customWidth="1"/>
    <col min="2305" max="2305" width="2.28515625" customWidth="1"/>
    <col min="2306" max="2306" width="2" customWidth="1"/>
    <col min="2307" max="2307" width="14" customWidth="1"/>
    <col min="2308" max="2308" width="10.7109375" customWidth="1"/>
    <col min="2309" max="2309" width="0.7109375" customWidth="1"/>
    <col min="2310" max="2310" width="36" customWidth="1"/>
    <col min="2311" max="2311" width="0.5703125" customWidth="1"/>
    <col min="2312" max="2312" width="34" customWidth="1"/>
    <col min="2313" max="2313" width="4.5703125" customWidth="1"/>
    <col min="2561" max="2561" width="2.28515625" customWidth="1"/>
    <col min="2562" max="2562" width="2" customWidth="1"/>
    <col min="2563" max="2563" width="14" customWidth="1"/>
    <col min="2564" max="2564" width="10.7109375" customWidth="1"/>
    <col min="2565" max="2565" width="0.7109375" customWidth="1"/>
    <col min="2566" max="2566" width="36" customWidth="1"/>
    <col min="2567" max="2567" width="0.5703125" customWidth="1"/>
    <col min="2568" max="2568" width="34" customWidth="1"/>
    <col min="2569" max="2569" width="4.5703125" customWidth="1"/>
    <col min="2817" max="2817" width="2.28515625" customWidth="1"/>
    <col min="2818" max="2818" width="2" customWidth="1"/>
    <col min="2819" max="2819" width="14" customWidth="1"/>
    <col min="2820" max="2820" width="10.7109375" customWidth="1"/>
    <col min="2821" max="2821" width="0.7109375" customWidth="1"/>
    <col min="2822" max="2822" width="36" customWidth="1"/>
    <col min="2823" max="2823" width="0.5703125" customWidth="1"/>
    <col min="2824" max="2824" width="34" customWidth="1"/>
    <col min="2825" max="2825" width="4.5703125" customWidth="1"/>
    <col min="3073" max="3073" width="2.28515625" customWidth="1"/>
    <col min="3074" max="3074" width="2" customWidth="1"/>
    <col min="3075" max="3075" width="14" customWidth="1"/>
    <col min="3076" max="3076" width="10.7109375" customWidth="1"/>
    <col min="3077" max="3077" width="0.7109375" customWidth="1"/>
    <col min="3078" max="3078" width="36" customWidth="1"/>
    <col min="3079" max="3079" width="0.5703125" customWidth="1"/>
    <col min="3080" max="3080" width="34" customWidth="1"/>
    <col min="3081" max="3081" width="4.5703125" customWidth="1"/>
    <col min="3329" max="3329" width="2.28515625" customWidth="1"/>
    <col min="3330" max="3330" width="2" customWidth="1"/>
    <col min="3331" max="3331" width="14" customWidth="1"/>
    <col min="3332" max="3332" width="10.7109375" customWidth="1"/>
    <col min="3333" max="3333" width="0.7109375" customWidth="1"/>
    <col min="3334" max="3334" width="36" customWidth="1"/>
    <col min="3335" max="3335" width="0.5703125" customWidth="1"/>
    <col min="3336" max="3336" width="34" customWidth="1"/>
    <col min="3337" max="3337" width="4.5703125" customWidth="1"/>
    <col min="3585" max="3585" width="2.28515625" customWidth="1"/>
    <col min="3586" max="3586" width="2" customWidth="1"/>
    <col min="3587" max="3587" width="14" customWidth="1"/>
    <col min="3588" max="3588" width="10.7109375" customWidth="1"/>
    <col min="3589" max="3589" width="0.7109375" customWidth="1"/>
    <col min="3590" max="3590" width="36" customWidth="1"/>
    <col min="3591" max="3591" width="0.5703125" customWidth="1"/>
    <col min="3592" max="3592" width="34" customWidth="1"/>
    <col min="3593" max="3593" width="4.5703125" customWidth="1"/>
    <col min="3841" max="3841" width="2.28515625" customWidth="1"/>
    <col min="3842" max="3842" width="2" customWidth="1"/>
    <col min="3843" max="3843" width="14" customWidth="1"/>
    <col min="3844" max="3844" width="10.7109375" customWidth="1"/>
    <col min="3845" max="3845" width="0.7109375" customWidth="1"/>
    <col min="3846" max="3846" width="36" customWidth="1"/>
    <col min="3847" max="3847" width="0.5703125" customWidth="1"/>
    <col min="3848" max="3848" width="34" customWidth="1"/>
    <col min="3849" max="3849" width="4.5703125" customWidth="1"/>
    <col min="4097" max="4097" width="2.28515625" customWidth="1"/>
    <col min="4098" max="4098" width="2" customWidth="1"/>
    <col min="4099" max="4099" width="14" customWidth="1"/>
    <col min="4100" max="4100" width="10.7109375" customWidth="1"/>
    <col min="4101" max="4101" width="0.7109375" customWidth="1"/>
    <col min="4102" max="4102" width="36" customWidth="1"/>
    <col min="4103" max="4103" width="0.5703125" customWidth="1"/>
    <col min="4104" max="4104" width="34" customWidth="1"/>
    <col min="4105" max="4105" width="4.5703125" customWidth="1"/>
    <col min="4353" max="4353" width="2.28515625" customWidth="1"/>
    <col min="4354" max="4354" width="2" customWidth="1"/>
    <col min="4355" max="4355" width="14" customWidth="1"/>
    <col min="4356" max="4356" width="10.7109375" customWidth="1"/>
    <col min="4357" max="4357" width="0.7109375" customWidth="1"/>
    <col min="4358" max="4358" width="36" customWidth="1"/>
    <col min="4359" max="4359" width="0.5703125" customWidth="1"/>
    <col min="4360" max="4360" width="34" customWidth="1"/>
    <col min="4361" max="4361" width="4.5703125" customWidth="1"/>
    <col min="4609" max="4609" width="2.28515625" customWidth="1"/>
    <col min="4610" max="4610" width="2" customWidth="1"/>
    <col min="4611" max="4611" width="14" customWidth="1"/>
    <col min="4612" max="4612" width="10.7109375" customWidth="1"/>
    <col min="4613" max="4613" width="0.7109375" customWidth="1"/>
    <col min="4614" max="4614" width="36" customWidth="1"/>
    <col min="4615" max="4615" width="0.5703125" customWidth="1"/>
    <col min="4616" max="4616" width="34" customWidth="1"/>
    <col min="4617" max="4617" width="4.5703125" customWidth="1"/>
    <col min="4865" max="4865" width="2.28515625" customWidth="1"/>
    <col min="4866" max="4866" width="2" customWidth="1"/>
    <col min="4867" max="4867" width="14" customWidth="1"/>
    <col min="4868" max="4868" width="10.7109375" customWidth="1"/>
    <col min="4869" max="4869" width="0.7109375" customWidth="1"/>
    <col min="4870" max="4870" width="36" customWidth="1"/>
    <col min="4871" max="4871" width="0.5703125" customWidth="1"/>
    <col min="4872" max="4872" width="34" customWidth="1"/>
    <col min="4873" max="4873" width="4.5703125" customWidth="1"/>
    <col min="5121" max="5121" width="2.28515625" customWidth="1"/>
    <col min="5122" max="5122" width="2" customWidth="1"/>
    <col min="5123" max="5123" width="14" customWidth="1"/>
    <col min="5124" max="5124" width="10.7109375" customWidth="1"/>
    <col min="5125" max="5125" width="0.7109375" customWidth="1"/>
    <col min="5126" max="5126" width="36" customWidth="1"/>
    <col min="5127" max="5127" width="0.5703125" customWidth="1"/>
    <col min="5128" max="5128" width="34" customWidth="1"/>
    <col min="5129" max="5129" width="4.5703125" customWidth="1"/>
    <col min="5377" max="5377" width="2.28515625" customWidth="1"/>
    <col min="5378" max="5378" width="2" customWidth="1"/>
    <col min="5379" max="5379" width="14" customWidth="1"/>
    <col min="5380" max="5380" width="10.7109375" customWidth="1"/>
    <col min="5381" max="5381" width="0.7109375" customWidth="1"/>
    <col min="5382" max="5382" width="36" customWidth="1"/>
    <col min="5383" max="5383" width="0.5703125" customWidth="1"/>
    <col min="5384" max="5384" width="34" customWidth="1"/>
    <col min="5385" max="5385" width="4.5703125" customWidth="1"/>
    <col min="5633" max="5633" width="2.28515625" customWidth="1"/>
    <col min="5634" max="5634" width="2" customWidth="1"/>
    <col min="5635" max="5635" width="14" customWidth="1"/>
    <col min="5636" max="5636" width="10.7109375" customWidth="1"/>
    <col min="5637" max="5637" width="0.7109375" customWidth="1"/>
    <col min="5638" max="5638" width="36" customWidth="1"/>
    <col min="5639" max="5639" width="0.5703125" customWidth="1"/>
    <col min="5640" max="5640" width="34" customWidth="1"/>
    <col min="5641" max="5641" width="4.5703125" customWidth="1"/>
    <col min="5889" max="5889" width="2.28515625" customWidth="1"/>
    <col min="5890" max="5890" width="2" customWidth="1"/>
    <col min="5891" max="5891" width="14" customWidth="1"/>
    <col min="5892" max="5892" width="10.7109375" customWidth="1"/>
    <col min="5893" max="5893" width="0.7109375" customWidth="1"/>
    <col min="5894" max="5894" width="36" customWidth="1"/>
    <col min="5895" max="5895" width="0.5703125" customWidth="1"/>
    <col min="5896" max="5896" width="34" customWidth="1"/>
    <col min="5897" max="5897" width="4.5703125" customWidth="1"/>
    <col min="6145" max="6145" width="2.28515625" customWidth="1"/>
    <col min="6146" max="6146" width="2" customWidth="1"/>
    <col min="6147" max="6147" width="14" customWidth="1"/>
    <col min="6148" max="6148" width="10.7109375" customWidth="1"/>
    <col min="6149" max="6149" width="0.7109375" customWidth="1"/>
    <col min="6150" max="6150" width="36" customWidth="1"/>
    <col min="6151" max="6151" width="0.5703125" customWidth="1"/>
    <col min="6152" max="6152" width="34" customWidth="1"/>
    <col min="6153" max="6153" width="4.5703125" customWidth="1"/>
    <col min="6401" max="6401" width="2.28515625" customWidth="1"/>
    <col min="6402" max="6402" width="2" customWidth="1"/>
    <col min="6403" max="6403" width="14" customWidth="1"/>
    <col min="6404" max="6404" width="10.7109375" customWidth="1"/>
    <col min="6405" max="6405" width="0.7109375" customWidth="1"/>
    <col min="6406" max="6406" width="36" customWidth="1"/>
    <col min="6407" max="6407" width="0.5703125" customWidth="1"/>
    <col min="6408" max="6408" width="34" customWidth="1"/>
    <col min="6409" max="6409" width="4.5703125" customWidth="1"/>
    <col min="6657" max="6657" width="2.28515625" customWidth="1"/>
    <col min="6658" max="6658" width="2" customWidth="1"/>
    <col min="6659" max="6659" width="14" customWidth="1"/>
    <col min="6660" max="6660" width="10.7109375" customWidth="1"/>
    <col min="6661" max="6661" width="0.7109375" customWidth="1"/>
    <col min="6662" max="6662" width="36" customWidth="1"/>
    <col min="6663" max="6663" width="0.5703125" customWidth="1"/>
    <col min="6664" max="6664" width="34" customWidth="1"/>
    <col min="6665" max="6665" width="4.5703125" customWidth="1"/>
    <col min="6913" max="6913" width="2.28515625" customWidth="1"/>
    <col min="6914" max="6914" width="2" customWidth="1"/>
    <col min="6915" max="6915" width="14" customWidth="1"/>
    <col min="6916" max="6916" width="10.7109375" customWidth="1"/>
    <col min="6917" max="6917" width="0.7109375" customWidth="1"/>
    <col min="6918" max="6918" width="36" customWidth="1"/>
    <col min="6919" max="6919" width="0.5703125" customWidth="1"/>
    <col min="6920" max="6920" width="34" customWidth="1"/>
    <col min="6921" max="6921" width="4.5703125" customWidth="1"/>
    <col min="7169" max="7169" width="2.28515625" customWidth="1"/>
    <col min="7170" max="7170" width="2" customWidth="1"/>
    <col min="7171" max="7171" width="14" customWidth="1"/>
    <col min="7172" max="7172" width="10.7109375" customWidth="1"/>
    <col min="7173" max="7173" width="0.7109375" customWidth="1"/>
    <col min="7174" max="7174" width="36" customWidth="1"/>
    <col min="7175" max="7175" width="0.5703125" customWidth="1"/>
    <col min="7176" max="7176" width="34" customWidth="1"/>
    <col min="7177" max="7177" width="4.5703125" customWidth="1"/>
    <col min="7425" max="7425" width="2.28515625" customWidth="1"/>
    <col min="7426" max="7426" width="2" customWidth="1"/>
    <col min="7427" max="7427" width="14" customWidth="1"/>
    <col min="7428" max="7428" width="10.7109375" customWidth="1"/>
    <col min="7429" max="7429" width="0.7109375" customWidth="1"/>
    <col min="7430" max="7430" width="36" customWidth="1"/>
    <col min="7431" max="7431" width="0.5703125" customWidth="1"/>
    <col min="7432" max="7432" width="34" customWidth="1"/>
    <col min="7433" max="7433" width="4.5703125" customWidth="1"/>
    <col min="7681" max="7681" width="2.28515625" customWidth="1"/>
    <col min="7682" max="7682" width="2" customWidth="1"/>
    <col min="7683" max="7683" width="14" customWidth="1"/>
    <col min="7684" max="7684" width="10.7109375" customWidth="1"/>
    <col min="7685" max="7685" width="0.7109375" customWidth="1"/>
    <col min="7686" max="7686" width="36" customWidth="1"/>
    <col min="7687" max="7687" width="0.5703125" customWidth="1"/>
    <col min="7688" max="7688" width="34" customWidth="1"/>
    <col min="7689" max="7689" width="4.5703125" customWidth="1"/>
    <col min="7937" max="7937" width="2.28515625" customWidth="1"/>
    <col min="7938" max="7938" width="2" customWidth="1"/>
    <col min="7939" max="7939" width="14" customWidth="1"/>
    <col min="7940" max="7940" width="10.7109375" customWidth="1"/>
    <col min="7941" max="7941" width="0.7109375" customWidth="1"/>
    <col min="7942" max="7942" width="36" customWidth="1"/>
    <col min="7943" max="7943" width="0.5703125" customWidth="1"/>
    <col min="7944" max="7944" width="34" customWidth="1"/>
    <col min="7945" max="7945" width="4.5703125" customWidth="1"/>
    <col min="8193" max="8193" width="2.28515625" customWidth="1"/>
    <col min="8194" max="8194" width="2" customWidth="1"/>
    <col min="8195" max="8195" width="14" customWidth="1"/>
    <col min="8196" max="8196" width="10.7109375" customWidth="1"/>
    <col min="8197" max="8197" width="0.7109375" customWidth="1"/>
    <col min="8198" max="8198" width="36" customWidth="1"/>
    <col min="8199" max="8199" width="0.5703125" customWidth="1"/>
    <col min="8200" max="8200" width="34" customWidth="1"/>
    <col min="8201" max="8201" width="4.5703125" customWidth="1"/>
    <col min="8449" max="8449" width="2.28515625" customWidth="1"/>
    <col min="8450" max="8450" width="2" customWidth="1"/>
    <col min="8451" max="8451" width="14" customWidth="1"/>
    <col min="8452" max="8452" width="10.7109375" customWidth="1"/>
    <col min="8453" max="8453" width="0.7109375" customWidth="1"/>
    <col min="8454" max="8454" width="36" customWidth="1"/>
    <col min="8455" max="8455" width="0.5703125" customWidth="1"/>
    <col min="8456" max="8456" width="34" customWidth="1"/>
    <col min="8457" max="8457" width="4.5703125" customWidth="1"/>
    <col min="8705" max="8705" width="2.28515625" customWidth="1"/>
    <col min="8706" max="8706" width="2" customWidth="1"/>
    <col min="8707" max="8707" width="14" customWidth="1"/>
    <col min="8708" max="8708" width="10.7109375" customWidth="1"/>
    <col min="8709" max="8709" width="0.7109375" customWidth="1"/>
    <col min="8710" max="8710" width="36" customWidth="1"/>
    <col min="8711" max="8711" width="0.5703125" customWidth="1"/>
    <col min="8712" max="8712" width="34" customWidth="1"/>
    <col min="8713" max="8713" width="4.5703125" customWidth="1"/>
    <col min="8961" max="8961" width="2.28515625" customWidth="1"/>
    <col min="8962" max="8962" width="2" customWidth="1"/>
    <col min="8963" max="8963" width="14" customWidth="1"/>
    <col min="8964" max="8964" width="10.7109375" customWidth="1"/>
    <col min="8965" max="8965" width="0.7109375" customWidth="1"/>
    <col min="8966" max="8966" width="36" customWidth="1"/>
    <col min="8967" max="8967" width="0.5703125" customWidth="1"/>
    <col min="8968" max="8968" width="34" customWidth="1"/>
    <col min="8969" max="8969" width="4.5703125" customWidth="1"/>
    <col min="9217" max="9217" width="2.28515625" customWidth="1"/>
    <col min="9218" max="9218" width="2" customWidth="1"/>
    <col min="9219" max="9219" width="14" customWidth="1"/>
    <col min="9220" max="9220" width="10.7109375" customWidth="1"/>
    <col min="9221" max="9221" width="0.7109375" customWidth="1"/>
    <col min="9222" max="9222" width="36" customWidth="1"/>
    <col min="9223" max="9223" width="0.5703125" customWidth="1"/>
    <col min="9224" max="9224" width="34" customWidth="1"/>
    <col min="9225" max="9225" width="4.5703125" customWidth="1"/>
    <col min="9473" max="9473" width="2.28515625" customWidth="1"/>
    <col min="9474" max="9474" width="2" customWidth="1"/>
    <col min="9475" max="9475" width="14" customWidth="1"/>
    <col min="9476" max="9476" width="10.7109375" customWidth="1"/>
    <col min="9477" max="9477" width="0.7109375" customWidth="1"/>
    <col min="9478" max="9478" width="36" customWidth="1"/>
    <col min="9479" max="9479" width="0.5703125" customWidth="1"/>
    <col min="9480" max="9480" width="34" customWidth="1"/>
    <col min="9481" max="9481" width="4.5703125" customWidth="1"/>
    <col min="9729" max="9729" width="2.28515625" customWidth="1"/>
    <col min="9730" max="9730" width="2" customWidth="1"/>
    <col min="9731" max="9731" width="14" customWidth="1"/>
    <col min="9732" max="9732" width="10.7109375" customWidth="1"/>
    <col min="9733" max="9733" width="0.7109375" customWidth="1"/>
    <col min="9734" max="9734" width="36" customWidth="1"/>
    <col min="9735" max="9735" width="0.5703125" customWidth="1"/>
    <col min="9736" max="9736" width="34" customWidth="1"/>
    <col min="9737" max="9737" width="4.5703125" customWidth="1"/>
    <col min="9985" max="9985" width="2.28515625" customWidth="1"/>
    <col min="9986" max="9986" width="2" customWidth="1"/>
    <col min="9987" max="9987" width="14" customWidth="1"/>
    <col min="9988" max="9988" width="10.7109375" customWidth="1"/>
    <col min="9989" max="9989" width="0.7109375" customWidth="1"/>
    <col min="9990" max="9990" width="36" customWidth="1"/>
    <col min="9991" max="9991" width="0.5703125" customWidth="1"/>
    <col min="9992" max="9992" width="34" customWidth="1"/>
    <col min="9993" max="9993" width="4.5703125" customWidth="1"/>
    <col min="10241" max="10241" width="2.28515625" customWidth="1"/>
    <col min="10242" max="10242" width="2" customWidth="1"/>
    <col min="10243" max="10243" width="14" customWidth="1"/>
    <col min="10244" max="10244" width="10.7109375" customWidth="1"/>
    <col min="10245" max="10245" width="0.7109375" customWidth="1"/>
    <col min="10246" max="10246" width="36" customWidth="1"/>
    <col min="10247" max="10247" width="0.5703125" customWidth="1"/>
    <col min="10248" max="10248" width="34" customWidth="1"/>
    <col min="10249" max="10249" width="4.5703125" customWidth="1"/>
    <col min="10497" max="10497" width="2.28515625" customWidth="1"/>
    <col min="10498" max="10498" width="2" customWidth="1"/>
    <col min="10499" max="10499" width="14" customWidth="1"/>
    <col min="10500" max="10500" width="10.7109375" customWidth="1"/>
    <col min="10501" max="10501" width="0.7109375" customWidth="1"/>
    <col min="10502" max="10502" width="36" customWidth="1"/>
    <col min="10503" max="10503" width="0.5703125" customWidth="1"/>
    <col min="10504" max="10504" width="34" customWidth="1"/>
    <col min="10505" max="10505" width="4.5703125" customWidth="1"/>
    <col min="10753" max="10753" width="2.28515625" customWidth="1"/>
    <col min="10754" max="10754" width="2" customWidth="1"/>
    <col min="10755" max="10755" width="14" customWidth="1"/>
    <col min="10756" max="10756" width="10.7109375" customWidth="1"/>
    <col min="10757" max="10757" width="0.7109375" customWidth="1"/>
    <col min="10758" max="10758" width="36" customWidth="1"/>
    <col min="10759" max="10759" width="0.5703125" customWidth="1"/>
    <col min="10760" max="10760" width="34" customWidth="1"/>
    <col min="10761" max="10761" width="4.5703125" customWidth="1"/>
    <col min="11009" max="11009" width="2.28515625" customWidth="1"/>
    <col min="11010" max="11010" width="2" customWidth="1"/>
    <col min="11011" max="11011" width="14" customWidth="1"/>
    <col min="11012" max="11012" width="10.7109375" customWidth="1"/>
    <col min="11013" max="11013" width="0.7109375" customWidth="1"/>
    <col min="11014" max="11014" width="36" customWidth="1"/>
    <col min="11015" max="11015" width="0.5703125" customWidth="1"/>
    <col min="11016" max="11016" width="34" customWidth="1"/>
    <col min="11017" max="11017" width="4.5703125" customWidth="1"/>
    <col min="11265" max="11265" width="2.28515625" customWidth="1"/>
    <col min="11266" max="11266" width="2" customWidth="1"/>
    <col min="11267" max="11267" width="14" customWidth="1"/>
    <col min="11268" max="11268" width="10.7109375" customWidth="1"/>
    <col min="11269" max="11269" width="0.7109375" customWidth="1"/>
    <col min="11270" max="11270" width="36" customWidth="1"/>
    <col min="11271" max="11271" width="0.5703125" customWidth="1"/>
    <col min="11272" max="11272" width="34" customWidth="1"/>
    <col min="11273" max="11273" width="4.5703125" customWidth="1"/>
    <col min="11521" max="11521" width="2.28515625" customWidth="1"/>
    <col min="11522" max="11522" width="2" customWidth="1"/>
    <col min="11523" max="11523" width="14" customWidth="1"/>
    <col min="11524" max="11524" width="10.7109375" customWidth="1"/>
    <col min="11525" max="11525" width="0.7109375" customWidth="1"/>
    <col min="11526" max="11526" width="36" customWidth="1"/>
    <col min="11527" max="11527" width="0.5703125" customWidth="1"/>
    <col min="11528" max="11528" width="34" customWidth="1"/>
    <col min="11529" max="11529" width="4.5703125" customWidth="1"/>
    <col min="11777" max="11777" width="2.28515625" customWidth="1"/>
    <col min="11778" max="11778" width="2" customWidth="1"/>
    <col min="11779" max="11779" width="14" customWidth="1"/>
    <col min="11780" max="11780" width="10.7109375" customWidth="1"/>
    <col min="11781" max="11781" width="0.7109375" customWidth="1"/>
    <col min="11782" max="11782" width="36" customWidth="1"/>
    <col min="11783" max="11783" width="0.5703125" customWidth="1"/>
    <col min="11784" max="11784" width="34" customWidth="1"/>
    <col min="11785" max="11785" width="4.5703125" customWidth="1"/>
    <col min="12033" max="12033" width="2.28515625" customWidth="1"/>
    <col min="12034" max="12034" width="2" customWidth="1"/>
    <col min="12035" max="12035" width="14" customWidth="1"/>
    <col min="12036" max="12036" width="10.7109375" customWidth="1"/>
    <col min="12037" max="12037" width="0.7109375" customWidth="1"/>
    <col min="12038" max="12038" width="36" customWidth="1"/>
    <col min="12039" max="12039" width="0.5703125" customWidth="1"/>
    <col min="12040" max="12040" width="34" customWidth="1"/>
    <col min="12041" max="12041" width="4.5703125" customWidth="1"/>
    <col min="12289" max="12289" width="2.28515625" customWidth="1"/>
    <col min="12290" max="12290" width="2" customWidth="1"/>
    <col min="12291" max="12291" width="14" customWidth="1"/>
    <col min="12292" max="12292" width="10.7109375" customWidth="1"/>
    <col min="12293" max="12293" width="0.7109375" customWidth="1"/>
    <col min="12294" max="12294" width="36" customWidth="1"/>
    <col min="12295" max="12295" width="0.5703125" customWidth="1"/>
    <col min="12296" max="12296" width="34" customWidth="1"/>
    <col min="12297" max="12297" width="4.5703125" customWidth="1"/>
    <col min="12545" max="12545" width="2.28515625" customWidth="1"/>
    <col min="12546" max="12546" width="2" customWidth="1"/>
    <col min="12547" max="12547" width="14" customWidth="1"/>
    <col min="12548" max="12548" width="10.7109375" customWidth="1"/>
    <col min="12549" max="12549" width="0.7109375" customWidth="1"/>
    <col min="12550" max="12550" width="36" customWidth="1"/>
    <col min="12551" max="12551" width="0.5703125" customWidth="1"/>
    <col min="12552" max="12552" width="34" customWidth="1"/>
    <col min="12553" max="12553" width="4.5703125" customWidth="1"/>
    <col min="12801" max="12801" width="2.28515625" customWidth="1"/>
    <col min="12802" max="12802" width="2" customWidth="1"/>
    <col min="12803" max="12803" width="14" customWidth="1"/>
    <col min="12804" max="12804" width="10.7109375" customWidth="1"/>
    <col min="12805" max="12805" width="0.7109375" customWidth="1"/>
    <col min="12806" max="12806" width="36" customWidth="1"/>
    <col min="12807" max="12807" width="0.5703125" customWidth="1"/>
    <col min="12808" max="12808" width="34" customWidth="1"/>
    <col min="12809" max="12809" width="4.5703125" customWidth="1"/>
    <col min="13057" max="13057" width="2.28515625" customWidth="1"/>
    <col min="13058" max="13058" width="2" customWidth="1"/>
    <col min="13059" max="13059" width="14" customWidth="1"/>
    <col min="13060" max="13060" width="10.7109375" customWidth="1"/>
    <col min="13061" max="13061" width="0.7109375" customWidth="1"/>
    <col min="13062" max="13062" width="36" customWidth="1"/>
    <col min="13063" max="13063" width="0.5703125" customWidth="1"/>
    <col min="13064" max="13064" width="34" customWidth="1"/>
    <col min="13065" max="13065" width="4.5703125" customWidth="1"/>
    <col min="13313" max="13313" width="2.28515625" customWidth="1"/>
    <col min="13314" max="13314" width="2" customWidth="1"/>
    <col min="13315" max="13315" width="14" customWidth="1"/>
    <col min="13316" max="13316" width="10.7109375" customWidth="1"/>
    <col min="13317" max="13317" width="0.7109375" customWidth="1"/>
    <col min="13318" max="13318" width="36" customWidth="1"/>
    <col min="13319" max="13319" width="0.5703125" customWidth="1"/>
    <col min="13320" max="13320" width="34" customWidth="1"/>
    <col min="13321" max="13321" width="4.5703125" customWidth="1"/>
    <col min="13569" max="13569" width="2.28515625" customWidth="1"/>
    <col min="13570" max="13570" width="2" customWidth="1"/>
    <col min="13571" max="13571" width="14" customWidth="1"/>
    <col min="13572" max="13572" width="10.7109375" customWidth="1"/>
    <col min="13573" max="13573" width="0.7109375" customWidth="1"/>
    <col min="13574" max="13574" width="36" customWidth="1"/>
    <col min="13575" max="13575" width="0.5703125" customWidth="1"/>
    <col min="13576" max="13576" width="34" customWidth="1"/>
    <col min="13577" max="13577" width="4.5703125" customWidth="1"/>
    <col min="13825" max="13825" width="2.28515625" customWidth="1"/>
    <col min="13826" max="13826" width="2" customWidth="1"/>
    <col min="13827" max="13827" width="14" customWidth="1"/>
    <col min="13828" max="13828" width="10.7109375" customWidth="1"/>
    <col min="13829" max="13829" width="0.7109375" customWidth="1"/>
    <col min="13830" max="13830" width="36" customWidth="1"/>
    <col min="13831" max="13831" width="0.5703125" customWidth="1"/>
    <col min="13832" max="13832" width="34" customWidth="1"/>
    <col min="13833" max="13833" width="4.5703125" customWidth="1"/>
    <col min="14081" max="14081" width="2.28515625" customWidth="1"/>
    <col min="14082" max="14082" width="2" customWidth="1"/>
    <col min="14083" max="14083" width="14" customWidth="1"/>
    <col min="14084" max="14084" width="10.7109375" customWidth="1"/>
    <col min="14085" max="14085" width="0.7109375" customWidth="1"/>
    <col min="14086" max="14086" width="36" customWidth="1"/>
    <col min="14087" max="14087" width="0.5703125" customWidth="1"/>
    <col min="14088" max="14088" width="34" customWidth="1"/>
    <col min="14089" max="14089" width="4.5703125" customWidth="1"/>
    <col min="14337" max="14337" width="2.28515625" customWidth="1"/>
    <col min="14338" max="14338" width="2" customWidth="1"/>
    <col min="14339" max="14339" width="14" customWidth="1"/>
    <col min="14340" max="14340" width="10.7109375" customWidth="1"/>
    <col min="14341" max="14341" width="0.7109375" customWidth="1"/>
    <col min="14342" max="14342" width="36" customWidth="1"/>
    <col min="14343" max="14343" width="0.5703125" customWidth="1"/>
    <col min="14344" max="14344" width="34" customWidth="1"/>
    <col min="14345" max="14345" width="4.5703125" customWidth="1"/>
    <col min="14593" max="14593" width="2.28515625" customWidth="1"/>
    <col min="14594" max="14594" width="2" customWidth="1"/>
    <col min="14595" max="14595" width="14" customWidth="1"/>
    <col min="14596" max="14596" width="10.7109375" customWidth="1"/>
    <col min="14597" max="14597" width="0.7109375" customWidth="1"/>
    <col min="14598" max="14598" width="36" customWidth="1"/>
    <col min="14599" max="14599" width="0.5703125" customWidth="1"/>
    <col min="14600" max="14600" width="34" customWidth="1"/>
    <col min="14601" max="14601" width="4.5703125" customWidth="1"/>
    <col min="14849" max="14849" width="2.28515625" customWidth="1"/>
    <col min="14850" max="14850" width="2" customWidth="1"/>
    <col min="14851" max="14851" width="14" customWidth="1"/>
    <col min="14852" max="14852" width="10.7109375" customWidth="1"/>
    <col min="14853" max="14853" width="0.7109375" customWidth="1"/>
    <col min="14854" max="14854" width="36" customWidth="1"/>
    <col min="14855" max="14855" width="0.5703125" customWidth="1"/>
    <col min="14856" max="14856" width="34" customWidth="1"/>
    <col min="14857" max="14857" width="4.5703125" customWidth="1"/>
    <col min="15105" max="15105" width="2.28515625" customWidth="1"/>
    <col min="15106" max="15106" width="2" customWidth="1"/>
    <col min="15107" max="15107" width="14" customWidth="1"/>
    <col min="15108" max="15108" width="10.7109375" customWidth="1"/>
    <col min="15109" max="15109" width="0.7109375" customWidth="1"/>
    <col min="15110" max="15110" width="36" customWidth="1"/>
    <col min="15111" max="15111" width="0.5703125" customWidth="1"/>
    <col min="15112" max="15112" width="34" customWidth="1"/>
    <col min="15113" max="15113" width="4.5703125" customWidth="1"/>
    <col min="15361" max="15361" width="2.28515625" customWidth="1"/>
    <col min="15362" max="15362" width="2" customWidth="1"/>
    <col min="15363" max="15363" width="14" customWidth="1"/>
    <col min="15364" max="15364" width="10.7109375" customWidth="1"/>
    <col min="15365" max="15365" width="0.7109375" customWidth="1"/>
    <col min="15366" max="15366" width="36" customWidth="1"/>
    <col min="15367" max="15367" width="0.5703125" customWidth="1"/>
    <col min="15368" max="15368" width="34" customWidth="1"/>
    <col min="15369" max="15369" width="4.5703125" customWidth="1"/>
    <col min="15617" max="15617" width="2.28515625" customWidth="1"/>
    <col min="15618" max="15618" width="2" customWidth="1"/>
    <col min="15619" max="15619" width="14" customWidth="1"/>
    <col min="15620" max="15620" width="10.7109375" customWidth="1"/>
    <col min="15621" max="15621" width="0.7109375" customWidth="1"/>
    <col min="15622" max="15622" width="36" customWidth="1"/>
    <col min="15623" max="15623" width="0.5703125" customWidth="1"/>
    <col min="15624" max="15624" width="34" customWidth="1"/>
    <col min="15625" max="15625" width="4.5703125" customWidth="1"/>
    <col min="15873" max="15873" width="2.28515625" customWidth="1"/>
    <col min="15874" max="15874" width="2" customWidth="1"/>
    <col min="15875" max="15875" width="14" customWidth="1"/>
    <col min="15876" max="15876" width="10.7109375" customWidth="1"/>
    <col min="15877" max="15877" width="0.7109375" customWidth="1"/>
    <col min="15878" max="15878" width="36" customWidth="1"/>
    <col min="15879" max="15879" width="0.5703125" customWidth="1"/>
    <col min="15880" max="15880" width="34" customWidth="1"/>
    <col min="15881" max="15881" width="4.5703125" customWidth="1"/>
    <col min="16129" max="16129" width="2.28515625" customWidth="1"/>
    <col min="16130" max="16130" width="2" customWidth="1"/>
    <col min="16131" max="16131" width="14" customWidth="1"/>
    <col min="16132" max="16132" width="10.7109375" customWidth="1"/>
    <col min="16133" max="16133" width="0.7109375" customWidth="1"/>
    <col min="16134" max="16134" width="36" customWidth="1"/>
    <col min="16135" max="16135" width="0.5703125" customWidth="1"/>
    <col min="16136" max="16136" width="34" customWidth="1"/>
    <col min="16137" max="16137" width="4.5703125" customWidth="1"/>
  </cols>
  <sheetData>
    <row r="1" spans="1:8" ht="45" customHeight="1">
      <c r="A1" s="944" t="s">
        <v>357</v>
      </c>
      <c r="B1" s="944"/>
      <c r="C1" s="944"/>
      <c r="D1" s="944"/>
      <c r="E1" s="944"/>
      <c r="F1" s="944"/>
      <c r="G1" s="944"/>
      <c r="H1" s="944"/>
    </row>
    <row r="2" spans="1:8" ht="25.5" customHeight="1"/>
    <row r="3" spans="1:8" s="560" customFormat="1" ht="12" customHeight="1">
      <c r="A3" s="661" t="s">
        <v>358</v>
      </c>
      <c r="C3" s="661" t="s">
        <v>359</v>
      </c>
      <c r="D3" s="661"/>
      <c r="E3" s="661"/>
      <c r="F3" s="662"/>
      <c r="G3" s="662"/>
      <c r="H3" s="661"/>
    </row>
    <row r="4" spans="1:8" s="560" customFormat="1" ht="12" customHeight="1">
      <c r="A4" s="661"/>
      <c r="C4" s="661" t="s">
        <v>403</v>
      </c>
      <c r="D4" s="661"/>
      <c r="E4" s="661"/>
      <c r="F4" s="662"/>
      <c r="G4" s="662"/>
      <c r="H4" s="661"/>
    </row>
    <row r="5" spans="1:8" s="560" customFormat="1" ht="2.25" customHeight="1">
      <c r="A5" s="661"/>
      <c r="C5" s="661"/>
      <c r="D5" s="661"/>
      <c r="E5" s="661"/>
      <c r="F5" s="662"/>
      <c r="G5" s="662"/>
      <c r="H5" s="661"/>
    </row>
    <row r="6" spans="1:8" s="560" customFormat="1" ht="2.25" customHeight="1">
      <c r="A6" s="661"/>
      <c r="C6" s="661"/>
      <c r="D6" s="661"/>
      <c r="E6" s="661"/>
      <c r="F6" s="662"/>
      <c r="G6" s="662"/>
      <c r="H6" s="661"/>
    </row>
    <row r="7" spans="1:8" s="560" customFormat="1" ht="12" customHeight="1">
      <c r="A7" s="661" t="s">
        <v>360</v>
      </c>
      <c r="C7" s="664" t="s">
        <v>361</v>
      </c>
      <c r="D7" s="664"/>
      <c r="E7" s="664"/>
      <c r="F7" s="662"/>
      <c r="G7" s="662"/>
      <c r="H7" s="661"/>
    </row>
    <row r="8" spans="1:8" s="560" customFormat="1" ht="12" customHeight="1">
      <c r="A8" s="661"/>
      <c r="C8" s="661" t="s">
        <v>362</v>
      </c>
      <c r="D8" s="661"/>
      <c r="E8" s="661"/>
      <c r="F8" s="662"/>
      <c r="G8" s="662"/>
      <c r="H8" s="661"/>
    </row>
    <row r="9" spans="1:8" ht="2.25" customHeight="1"/>
    <row r="10" spans="1:8" ht="12" customHeight="1">
      <c r="C10" s="937" t="s">
        <v>363</v>
      </c>
      <c r="D10" s="945" t="s">
        <v>364</v>
      </c>
      <c r="E10" s="947" t="s">
        <v>365</v>
      </c>
      <c r="F10" s="947"/>
      <c r="G10" s="947"/>
      <c r="H10" s="947"/>
    </row>
    <row r="11" spans="1:8" ht="12" customHeight="1">
      <c r="C11" s="938"/>
      <c r="D11" s="946"/>
      <c r="E11" s="948">
        <v>2013</v>
      </c>
      <c r="F11" s="949"/>
      <c r="G11" s="665"/>
      <c r="H11" s="666">
        <v>2014</v>
      </c>
    </row>
    <row r="12" spans="1:8" s="673" customFormat="1" ht="20.25" customHeight="1">
      <c r="A12" s="661"/>
      <c r="B12" s="565"/>
      <c r="C12" s="667" t="s">
        <v>366</v>
      </c>
      <c r="D12" s="668" t="s">
        <v>296</v>
      </c>
      <c r="E12" s="669"/>
      <c r="F12" s="670" t="s">
        <v>297</v>
      </c>
      <c r="G12" s="671"/>
      <c r="H12" s="672" t="s">
        <v>353</v>
      </c>
    </row>
    <row r="13" spans="1:8" s="673" customFormat="1" ht="10.5" customHeight="1">
      <c r="A13" s="661"/>
      <c r="B13" s="565"/>
      <c r="C13" s="927" t="s">
        <v>367</v>
      </c>
      <c r="D13" s="941" t="s">
        <v>298</v>
      </c>
      <c r="E13" s="674"/>
      <c r="F13" s="675" t="s">
        <v>299</v>
      </c>
      <c r="G13" s="676"/>
      <c r="H13" s="677" t="s">
        <v>300</v>
      </c>
    </row>
    <row r="14" spans="1:8" s="673" customFormat="1" ht="10.5" customHeight="1">
      <c r="A14" s="661"/>
      <c r="B14" s="565"/>
      <c r="C14" s="927"/>
      <c r="D14" s="942"/>
      <c r="E14" s="678"/>
      <c r="F14" s="679" t="s">
        <v>301</v>
      </c>
      <c r="G14" s="680"/>
      <c r="H14" s="681" t="s">
        <v>302</v>
      </c>
    </row>
    <row r="15" spans="1:8" s="673" customFormat="1" ht="10.5" customHeight="1">
      <c r="A15" s="661"/>
      <c r="B15" s="565"/>
      <c r="C15" s="927"/>
      <c r="D15" s="943"/>
      <c r="E15" s="682"/>
      <c r="F15" s="683" t="s">
        <v>303</v>
      </c>
      <c r="G15" s="684"/>
      <c r="H15" s="685"/>
    </row>
    <row r="16" spans="1:8" ht="10.5" customHeight="1">
      <c r="B16" s="565"/>
      <c r="C16" s="927" t="s">
        <v>368</v>
      </c>
      <c r="D16" s="928" t="s">
        <v>304</v>
      </c>
      <c r="E16" s="674"/>
      <c r="F16" s="675" t="s">
        <v>299</v>
      </c>
      <c r="G16" s="676"/>
      <c r="H16" s="677" t="s">
        <v>305</v>
      </c>
    </row>
    <row r="17" spans="1:8" ht="10.5" customHeight="1">
      <c r="B17" s="565"/>
      <c r="C17" s="927"/>
      <c r="D17" s="935"/>
      <c r="E17" s="678"/>
      <c r="F17" s="686" t="s">
        <v>301</v>
      </c>
      <c r="G17" s="687"/>
      <c r="H17" s="688" t="s">
        <v>306</v>
      </c>
    </row>
    <row r="18" spans="1:8" ht="10.5" customHeight="1">
      <c r="B18" s="565"/>
      <c r="C18" s="927"/>
      <c r="D18" s="936"/>
      <c r="E18" s="678"/>
      <c r="F18" s="686" t="s">
        <v>307</v>
      </c>
      <c r="G18" s="687"/>
      <c r="H18" s="688" t="s">
        <v>308</v>
      </c>
    </row>
    <row r="19" spans="1:8" s="673" customFormat="1" ht="10.5" customHeight="1">
      <c r="A19" s="661"/>
      <c r="B19" s="565"/>
      <c r="C19" s="927" t="s">
        <v>369</v>
      </c>
      <c r="D19" s="933" t="s">
        <v>309</v>
      </c>
      <c r="E19" s="689"/>
      <c r="F19" s="675" t="s">
        <v>299</v>
      </c>
      <c r="G19" s="676"/>
      <c r="H19" s="677" t="s">
        <v>310</v>
      </c>
    </row>
    <row r="20" spans="1:8" s="673" customFormat="1" ht="10.5" customHeight="1">
      <c r="A20" s="661"/>
      <c r="B20" s="565"/>
      <c r="C20" s="927"/>
      <c r="D20" s="935"/>
      <c r="E20" s="690"/>
      <c r="F20" s="686" t="s">
        <v>301</v>
      </c>
      <c r="G20" s="687"/>
      <c r="H20" s="688" t="s">
        <v>311</v>
      </c>
    </row>
    <row r="21" spans="1:8" s="673" customFormat="1" ht="10.5" customHeight="1">
      <c r="A21" s="661"/>
      <c r="B21" s="565"/>
      <c r="C21" s="927"/>
      <c r="D21" s="935"/>
      <c r="E21" s="690"/>
      <c r="F21" s="686" t="s">
        <v>307</v>
      </c>
      <c r="G21" s="687"/>
      <c r="H21" s="688" t="s">
        <v>312</v>
      </c>
    </row>
    <row r="22" spans="1:8" s="673" customFormat="1" ht="10.5" customHeight="1">
      <c r="A22" s="661"/>
      <c r="B22" s="565"/>
      <c r="C22" s="927"/>
      <c r="D22" s="936"/>
      <c r="E22" s="691"/>
      <c r="F22" s="692"/>
      <c r="G22" s="693"/>
      <c r="H22" s="694" t="s">
        <v>313</v>
      </c>
    </row>
    <row r="23" spans="1:8" s="673" customFormat="1" ht="10.5" customHeight="1">
      <c r="A23" s="661"/>
      <c r="B23" s="565"/>
      <c r="C23" s="927" t="s">
        <v>370</v>
      </c>
      <c r="D23" s="928" t="s">
        <v>314</v>
      </c>
      <c r="E23" s="674"/>
      <c r="F23" s="675" t="s">
        <v>299</v>
      </c>
      <c r="G23" s="676"/>
      <c r="H23" s="677" t="s">
        <v>315</v>
      </c>
    </row>
    <row r="24" spans="1:8" s="673" customFormat="1" ht="10.5" customHeight="1">
      <c r="A24" s="661"/>
      <c r="B24" s="565"/>
      <c r="C24" s="927"/>
      <c r="D24" s="929"/>
      <c r="E24" s="678"/>
      <c r="F24" s="686" t="s">
        <v>301</v>
      </c>
      <c r="G24" s="695"/>
      <c r="H24" s="696" t="s">
        <v>316</v>
      </c>
    </row>
    <row r="25" spans="1:8" s="673" customFormat="1" ht="10.5" customHeight="1">
      <c r="A25" s="661"/>
      <c r="B25" s="565"/>
      <c r="C25" s="927"/>
      <c r="D25" s="929"/>
      <c r="E25" s="678"/>
      <c r="F25" s="686" t="s">
        <v>307</v>
      </c>
      <c r="G25" s="695"/>
      <c r="H25" s="696" t="s">
        <v>317</v>
      </c>
    </row>
    <row r="26" spans="1:8" s="673" customFormat="1" ht="10.5" customHeight="1">
      <c r="A26" s="661"/>
      <c r="B26" s="565"/>
      <c r="C26" s="927"/>
      <c r="D26" s="930"/>
      <c r="E26" s="682"/>
      <c r="F26" s="697"/>
      <c r="G26" s="693"/>
      <c r="H26" s="698" t="s">
        <v>318</v>
      </c>
    </row>
    <row r="27" spans="1:8" s="673" customFormat="1" ht="10.5" customHeight="1">
      <c r="A27" s="661"/>
      <c r="B27" s="565"/>
      <c r="C27" s="927" t="s">
        <v>371</v>
      </c>
      <c r="D27" s="928" t="s">
        <v>319</v>
      </c>
      <c r="E27" s="674"/>
      <c r="F27" s="675" t="s">
        <v>299</v>
      </c>
      <c r="G27" s="676"/>
      <c r="H27" s="677" t="s">
        <v>320</v>
      </c>
    </row>
    <row r="28" spans="1:8" s="673" customFormat="1" ht="10.5" customHeight="1">
      <c r="A28" s="661"/>
      <c r="B28" s="565"/>
      <c r="C28" s="927"/>
      <c r="D28" s="929"/>
      <c r="E28" s="678"/>
      <c r="F28" s="686" t="s">
        <v>301</v>
      </c>
      <c r="G28" s="695"/>
      <c r="H28" s="696" t="s">
        <v>321</v>
      </c>
    </row>
    <row r="29" spans="1:8" s="673" customFormat="1" ht="10.5" customHeight="1">
      <c r="A29" s="661"/>
      <c r="B29" s="565"/>
      <c r="C29" s="927"/>
      <c r="D29" s="929"/>
      <c r="E29" s="678"/>
      <c r="F29" s="686" t="s">
        <v>307</v>
      </c>
      <c r="G29" s="695"/>
      <c r="H29" s="696" t="s">
        <v>322</v>
      </c>
    </row>
    <row r="30" spans="1:8" s="673" customFormat="1" ht="10.5" customHeight="1">
      <c r="A30" s="661"/>
      <c r="B30" s="565"/>
      <c r="C30" s="927"/>
      <c r="D30" s="930"/>
      <c r="E30" s="682"/>
      <c r="F30" s="699"/>
      <c r="G30" s="693"/>
      <c r="H30" s="698" t="s">
        <v>323</v>
      </c>
    </row>
    <row r="31" spans="1:8" s="673" customFormat="1" ht="10.5" customHeight="1">
      <c r="A31" s="661"/>
      <c r="B31" s="565"/>
      <c r="C31" s="937" t="s">
        <v>372</v>
      </c>
      <c r="D31" s="933" t="s">
        <v>324</v>
      </c>
      <c r="E31" s="700"/>
      <c r="F31" s="939" t="s">
        <v>325</v>
      </c>
      <c r="G31" s="701"/>
      <c r="H31" s="677" t="s">
        <v>326</v>
      </c>
    </row>
    <row r="32" spans="1:8" s="673" customFormat="1" ht="10.5" customHeight="1">
      <c r="A32" s="661"/>
      <c r="B32" s="565"/>
      <c r="C32" s="938"/>
      <c r="D32" s="934"/>
      <c r="E32" s="702"/>
      <c r="F32" s="940"/>
      <c r="G32" s="703"/>
      <c r="H32" s="694" t="s">
        <v>327</v>
      </c>
    </row>
    <row r="33" spans="1:8" s="673" customFormat="1" ht="10.5" customHeight="1">
      <c r="A33" s="661"/>
      <c r="B33" s="565"/>
      <c r="C33" s="927" t="s">
        <v>373</v>
      </c>
      <c r="D33" s="928" t="s">
        <v>328</v>
      </c>
      <c r="E33" s="674"/>
      <c r="F33" s="931" t="s">
        <v>325</v>
      </c>
      <c r="G33" s="704"/>
      <c r="H33" s="677" t="s">
        <v>329</v>
      </c>
    </row>
    <row r="34" spans="1:8" s="673" customFormat="1" ht="10.5" customHeight="1">
      <c r="A34" s="661"/>
      <c r="B34" s="565"/>
      <c r="C34" s="927"/>
      <c r="D34" s="929"/>
      <c r="E34" s="678"/>
      <c r="F34" s="932"/>
      <c r="G34" s="705"/>
      <c r="H34" s="688" t="s">
        <v>330</v>
      </c>
    </row>
    <row r="35" spans="1:8" s="673" customFormat="1" ht="10.5" customHeight="1">
      <c r="A35" s="661"/>
      <c r="B35" s="565"/>
      <c r="C35" s="927"/>
      <c r="D35" s="929"/>
      <c r="E35" s="678"/>
      <c r="F35" s="932"/>
      <c r="G35" s="705"/>
      <c r="H35" s="688" t="s">
        <v>331</v>
      </c>
    </row>
    <row r="36" spans="1:8" s="673" customFormat="1" ht="10.5" customHeight="1">
      <c r="A36" s="661"/>
      <c r="B36" s="565"/>
      <c r="C36" s="927"/>
      <c r="D36" s="930"/>
      <c r="E36" s="682"/>
      <c r="F36" s="706"/>
      <c r="G36" s="707"/>
      <c r="H36" s="694" t="s">
        <v>332</v>
      </c>
    </row>
    <row r="37" spans="1:8" s="673" customFormat="1" ht="10.5" customHeight="1">
      <c r="A37" s="661"/>
      <c r="B37" s="565"/>
      <c r="C37" s="927" t="s">
        <v>374</v>
      </c>
      <c r="D37" s="928" t="s">
        <v>333</v>
      </c>
      <c r="E37" s="674"/>
      <c r="F37" s="931" t="s">
        <v>325</v>
      </c>
      <c r="G37" s="704"/>
      <c r="H37" s="708" t="s">
        <v>334</v>
      </c>
    </row>
    <row r="38" spans="1:8" s="673" customFormat="1" ht="10.5" customHeight="1">
      <c r="A38" s="661"/>
      <c r="B38" s="565"/>
      <c r="C38" s="927"/>
      <c r="D38" s="929"/>
      <c r="E38" s="678"/>
      <c r="F38" s="932"/>
      <c r="G38" s="705"/>
      <c r="H38" s="709" t="s">
        <v>335</v>
      </c>
    </row>
    <row r="39" spans="1:8" s="673" customFormat="1" ht="10.5" customHeight="1">
      <c r="A39" s="661"/>
      <c r="B39" s="565"/>
      <c r="C39" s="927"/>
      <c r="D39" s="929"/>
      <c r="E39" s="678"/>
      <c r="F39" s="932"/>
      <c r="G39" s="705"/>
      <c r="H39" s="709" t="s">
        <v>336</v>
      </c>
    </row>
    <row r="40" spans="1:8" s="673" customFormat="1" ht="10.5" customHeight="1">
      <c r="A40" s="661"/>
      <c r="B40" s="565"/>
      <c r="C40" s="927"/>
      <c r="D40" s="930"/>
      <c r="E40" s="682"/>
      <c r="F40" s="706"/>
      <c r="G40" s="707"/>
      <c r="H40" s="710" t="s">
        <v>337</v>
      </c>
    </row>
    <row r="41" spans="1:8" s="673" customFormat="1" ht="10.5" customHeight="1">
      <c r="A41" s="661"/>
      <c r="B41" s="565"/>
      <c r="C41" s="927" t="s">
        <v>375</v>
      </c>
      <c r="D41" s="933" t="s">
        <v>338</v>
      </c>
      <c r="E41" s="700"/>
      <c r="F41" s="931" t="s">
        <v>325</v>
      </c>
      <c r="G41" s="704"/>
      <c r="H41" s="708" t="s">
        <v>339</v>
      </c>
    </row>
    <row r="42" spans="1:8" s="673" customFormat="1" ht="10.5" customHeight="1">
      <c r="A42" s="661"/>
      <c r="B42" s="565"/>
      <c r="C42" s="927"/>
      <c r="D42" s="934"/>
      <c r="E42" s="711"/>
      <c r="F42" s="932"/>
      <c r="G42" s="705"/>
      <c r="H42" s="709" t="s">
        <v>340</v>
      </c>
    </row>
    <row r="43" spans="1:8" s="673" customFormat="1" ht="10.5" customHeight="1">
      <c r="A43" s="661"/>
      <c r="B43" s="565"/>
      <c r="C43" s="927"/>
      <c r="D43" s="934"/>
      <c r="E43" s="711"/>
      <c r="F43" s="932"/>
      <c r="G43" s="705"/>
      <c r="H43" s="709" t="s">
        <v>341</v>
      </c>
    </row>
    <row r="44" spans="1:8" s="673" customFormat="1" ht="10.5" customHeight="1">
      <c r="A44" s="661"/>
      <c r="B44" s="565"/>
      <c r="C44" s="927"/>
      <c r="D44" s="930"/>
      <c r="E44" s="702"/>
      <c r="F44" s="712"/>
      <c r="G44" s="707"/>
      <c r="H44" s="710" t="s">
        <v>342</v>
      </c>
    </row>
    <row r="45" spans="1:8" s="714" customFormat="1" ht="10.5" customHeight="1">
      <c r="A45" s="661"/>
      <c r="B45" s="565"/>
      <c r="C45" s="927" t="s">
        <v>376</v>
      </c>
      <c r="D45" s="928" t="s">
        <v>343</v>
      </c>
      <c r="E45" s="674"/>
      <c r="F45" s="931" t="s">
        <v>325</v>
      </c>
      <c r="G45" s="704"/>
      <c r="H45" s="713" t="s">
        <v>344</v>
      </c>
    </row>
    <row r="46" spans="1:8" s="714" customFormat="1" ht="10.5" customHeight="1">
      <c r="A46" s="661"/>
      <c r="B46" s="565"/>
      <c r="C46" s="927"/>
      <c r="D46" s="929"/>
      <c r="E46" s="678"/>
      <c r="F46" s="932"/>
      <c r="G46" s="705"/>
      <c r="H46" s="715" t="s">
        <v>345</v>
      </c>
    </row>
    <row r="47" spans="1:8" s="714" customFormat="1" ht="10.5" customHeight="1">
      <c r="A47" s="661"/>
      <c r="B47" s="565"/>
      <c r="C47" s="927"/>
      <c r="D47" s="929"/>
      <c r="E47" s="678"/>
      <c r="F47" s="932"/>
      <c r="G47" s="705"/>
      <c r="H47" s="715" t="s">
        <v>346</v>
      </c>
    </row>
    <row r="48" spans="1:8" s="714" customFormat="1" ht="10.5" customHeight="1">
      <c r="A48" s="661"/>
      <c r="B48" s="565"/>
      <c r="C48" s="927"/>
      <c r="D48" s="930"/>
      <c r="E48" s="682"/>
      <c r="F48" s="712"/>
      <c r="G48" s="707"/>
      <c r="H48" s="716" t="s">
        <v>347</v>
      </c>
    </row>
    <row r="49" spans="1:9" ht="10.5" customHeight="1">
      <c r="B49" s="565"/>
      <c r="C49" s="927" t="s">
        <v>377</v>
      </c>
      <c r="D49" s="928" t="s">
        <v>348</v>
      </c>
      <c r="E49" s="674"/>
      <c r="F49" s="931" t="s">
        <v>325</v>
      </c>
      <c r="G49" s="717"/>
      <c r="H49" s="708" t="s">
        <v>349</v>
      </c>
    </row>
    <row r="50" spans="1:9" ht="10.5" customHeight="1">
      <c r="B50" s="565"/>
      <c r="C50" s="927"/>
      <c r="D50" s="929"/>
      <c r="E50" s="678"/>
      <c r="F50" s="932"/>
      <c r="G50" s="718"/>
      <c r="H50" s="709" t="s">
        <v>350</v>
      </c>
    </row>
    <row r="51" spans="1:9" ht="10.5" customHeight="1">
      <c r="B51" s="565"/>
      <c r="C51" s="927"/>
      <c r="D51" s="929"/>
      <c r="E51" s="678"/>
      <c r="F51" s="932"/>
      <c r="G51" s="718"/>
      <c r="H51" s="709" t="s">
        <v>351</v>
      </c>
    </row>
    <row r="52" spans="1:9" ht="10.5" customHeight="1">
      <c r="B52" s="565"/>
      <c r="C52" s="927"/>
      <c r="D52" s="930"/>
      <c r="E52" s="682"/>
      <c r="F52" s="719"/>
      <c r="G52" s="720"/>
      <c r="H52" s="710" t="s">
        <v>352</v>
      </c>
    </row>
    <row r="53" spans="1:9" ht="9.75" customHeight="1">
      <c r="B53" s="565"/>
      <c r="C53" s="565"/>
      <c r="D53" s="565"/>
      <c r="E53" s="565"/>
    </row>
    <row r="54" spans="1:9" ht="23.25" customHeight="1">
      <c r="A54" s="721" t="s">
        <v>378</v>
      </c>
      <c r="C54" s="924" t="s">
        <v>379</v>
      </c>
      <c r="D54" s="924"/>
      <c r="E54" s="924"/>
      <c r="F54" s="924"/>
      <c r="G54" s="924"/>
      <c r="H54" s="924"/>
      <c r="I54" s="722"/>
    </row>
    <row r="55" spans="1:9" ht="34.5" customHeight="1">
      <c r="C55" s="924" t="s">
        <v>380</v>
      </c>
      <c r="D55" s="924"/>
      <c r="E55" s="924"/>
      <c r="F55" s="924"/>
      <c r="G55" s="924"/>
      <c r="H55" s="924"/>
      <c r="I55" s="722"/>
    </row>
    <row r="56" spans="1:9" ht="34.5" customHeight="1">
      <c r="C56" s="924" t="s">
        <v>381</v>
      </c>
      <c r="D56" s="924"/>
      <c r="E56" s="924"/>
      <c r="F56" s="924"/>
      <c r="G56" s="924"/>
      <c r="H56" s="924"/>
      <c r="I56" s="722"/>
    </row>
    <row r="57" spans="1:9" ht="34.5" customHeight="1">
      <c r="C57" s="925" t="s">
        <v>382</v>
      </c>
      <c r="D57" s="925"/>
      <c r="E57" s="925"/>
      <c r="F57" s="925"/>
      <c r="G57" s="925"/>
      <c r="H57" s="925"/>
      <c r="I57" s="660"/>
    </row>
    <row r="58" spans="1:9" ht="2.25" customHeight="1">
      <c r="C58" s="723"/>
      <c r="D58" s="723"/>
      <c r="E58" s="723"/>
      <c r="F58" s="723"/>
      <c r="G58" s="723"/>
      <c r="H58" s="723"/>
    </row>
    <row r="59" spans="1:9" ht="23.25" customHeight="1">
      <c r="A59" s="721" t="s">
        <v>383</v>
      </c>
      <c r="B59" s="560"/>
      <c r="C59" s="926" t="s">
        <v>384</v>
      </c>
      <c r="D59" s="926"/>
      <c r="E59" s="926"/>
      <c r="F59" s="926"/>
      <c r="G59" s="926"/>
      <c r="H59" s="926"/>
      <c r="I59" s="724"/>
    </row>
    <row r="60" spans="1:9" ht="2.25" customHeight="1">
      <c r="B60" s="560"/>
      <c r="C60" s="661"/>
      <c r="D60" s="661"/>
      <c r="E60" s="661"/>
      <c r="H60" s="661"/>
    </row>
    <row r="61" spans="1:9" ht="24" customHeight="1">
      <c r="A61" s="721" t="s">
        <v>385</v>
      </c>
      <c r="B61" s="560"/>
      <c r="C61" s="926" t="s">
        <v>386</v>
      </c>
      <c r="D61" s="926"/>
      <c r="E61" s="926"/>
      <c r="F61" s="926"/>
      <c r="G61" s="926"/>
      <c r="H61" s="926"/>
      <c r="I61" s="724"/>
    </row>
    <row r="62" spans="1:9" ht="4.5" customHeight="1">
      <c r="B62" s="560"/>
      <c r="C62" s="724"/>
      <c r="D62" s="724"/>
      <c r="E62" s="724"/>
      <c r="F62" s="724"/>
      <c r="G62" s="724"/>
      <c r="H62" s="724"/>
      <c r="I62" s="724"/>
    </row>
    <row r="63" spans="1:9">
      <c r="A63" s="721"/>
      <c r="B63" s="560"/>
      <c r="C63" s="923"/>
      <c r="D63" s="923"/>
      <c r="E63" s="923"/>
      <c r="F63" s="923"/>
      <c r="G63" s="923"/>
      <c r="H63" s="923"/>
      <c r="I63" s="724"/>
    </row>
    <row r="64" spans="1:9" ht="4.5" customHeight="1"/>
    <row r="65" spans="3:3">
      <c r="C65" s="725"/>
    </row>
  </sheetData>
  <mergeCells count="40">
    <mergeCell ref="C13:C15"/>
    <mergeCell ref="D13:D15"/>
    <mergeCell ref="A1:H1"/>
    <mergeCell ref="C10:C11"/>
    <mergeCell ref="D10:D11"/>
    <mergeCell ref="E10:H10"/>
    <mergeCell ref="E11:F11"/>
    <mergeCell ref="C33:C36"/>
    <mergeCell ref="D33:D36"/>
    <mergeCell ref="F33:F35"/>
    <mergeCell ref="C16:C18"/>
    <mergeCell ref="D16:D18"/>
    <mergeCell ref="C19:C22"/>
    <mergeCell ref="D19:D22"/>
    <mergeCell ref="C23:C26"/>
    <mergeCell ref="D23:D26"/>
    <mergeCell ref="C27:C30"/>
    <mergeCell ref="D27:D30"/>
    <mergeCell ref="C31:C32"/>
    <mergeCell ref="D31:D32"/>
    <mergeCell ref="F31:F32"/>
    <mergeCell ref="C37:C40"/>
    <mergeCell ref="D37:D40"/>
    <mergeCell ref="F37:F39"/>
    <mergeCell ref="C41:C44"/>
    <mergeCell ref="D41:D44"/>
    <mergeCell ref="F41:F43"/>
    <mergeCell ref="C45:C48"/>
    <mergeCell ref="D45:D48"/>
    <mergeCell ref="F45:F47"/>
    <mergeCell ref="C49:C52"/>
    <mergeCell ref="D49:D52"/>
    <mergeCell ref="F49:F51"/>
    <mergeCell ref="C63:H63"/>
    <mergeCell ref="C54:H54"/>
    <mergeCell ref="C55:H55"/>
    <mergeCell ref="C56:H56"/>
    <mergeCell ref="C57:H57"/>
    <mergeCell ref="C59:H59"/>
    <mergeCell ref="C61:H61"/>
  </mergeCells>
  <pageMargins left="0.31" right="0.37" top="0.54" bottom="0.23622047244094491" header="0.33"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AB49"/>
  <sheetViews>
    <sheetView showGridLines="0" tabSelected="1" zoomScale="75" zoomScaleNormal="75" workbookViewId="0">
      <selection activeCell="N29" sqref="N29:N30"/>
    </sheetView>
  </sheetViews>
  <sheetFormatPr defaultColWidth="8.85546875" defaultRowHeight="12.75"/>
  <cols>
    <col min="1" max="1" width="38.42578125" style="6" customWidth="1"/>
    <col min="2" max="2" width="10.28515625" style="6" customWidth="1"/>
    <col min="3" max="3" width="6.140625" style="6" customWidth="1"/>
    <col min="4" max="4" width="10.140625" style="6" customWidth="1"/>
    <col min="5" max="5" width="6" style="6" customWidth="1"/>
    <col min="6" max="6" width="7.28515625" style="6" customWidth="1"/>
    <col min="7" max="7" width="10" style="6" customWidth="1"/>
    <col min="8" max="8" width="6.140625" style="6" customWidth="1"/>
    <col min="9" max="9" width="10" style="6" customWidth="1"/>
    <col min="10" max="10" width="6.140625" style="6" customWidth="1"/>
    <col min="11" max="11" width="7.5703125" style="6" customWidth="1"/>
    <col min="12" max="12" width="10" style="6" customWidth="1"/>
    <col min="13" max="13" width="6.140625" style="6" customWidth="1"/>
    <col min="14" max="14" width="10" style="6" customWidth="1"/>
    <col min="15" max="15" width="6.140625" style="6" customWidth="1"/>
    <col min="16" max="16" width="7.5703125" style="6" bestFit="1" customWidth="1"/>
    <col min="17" max="18" width="9.42578125" style="6" customWidth="1"/>
    <col min="19" max="19" width="10" style="6" customWidth="1"/>
    <col min="20" max="16384" width="8.85546875" style="6"/>
  </cols>
  <sheetData>
    <row r="1" spans="1:28" ht="14.25">
      <c r="A1" s="427" t="s">
        <v>133</v>
      </c>
    </row>
    <row r="2" spans="1:28" ht="22.5" customHeight="1">
      <c r="A2" s="820" t="s">
        <v>391</v>
      </c>
      <c r="B2" s="820"/>
      <c r="C2" s="820"/>
      <c r="D2" s="820"/>
      <c r="E2" s="820"/>
      <c r="F2" s="820"/>
      <c r="G2" s="820"/>
      <c r="H2" s="820"/>
      <c r="I2" s="820"/>
      <c r="J2" s="820"/>
      <c r="K2" s="820"/>
      <c r="L2" s="820"/>
      <c r="M2" s="820"/>
      <c r="N2" s="820"/>
      <c r="O2" s="820"/>
      <c r="P2" s="820"/>
      <c r="Q2" s="820"/>
      <c r="R2" s="820"/>
      <c r="S2" s="818" t="s">
        <v>162</v>
      </c>
      <c r="T2" s="325"/>
    </row>
    <row r="3" spans="1:28" s="13" customFormat="1" ht="26.25" customHeight="1">
      <c r="A3" s="821" t="s">
        <v>392</v>
      </c>
      <c r="B3" s="821"/>
      <c r="C3" s="821"/>
      <c r="D3" s="821"/>
      <c r="E3" s="821"/>
      <c r="F3" s="821"/>
      <c r="G3" s="821"/>
      <c r="H3" s="821"/>
      <c r="I3" s="821"/>
      <c r="J3" s="821"/>
      <c r="K3" s="821"/>
      <c r="L3" s="821"/>
      <c r="M3" s="821"/>
      <c r="N3" s="821"/>
      <c r="O3" s="821"/>
      <c r="P3" s="821"/>
      <c r="Q3" s="821"/>
      <c r="R3" s="821"/>
      <c r="S3" s="819"/>
      <c r="T3" s="325"/>
    </row>
    <row r="4" spans="1:28" ht="13.5" thickBot="1">
      <c r="A4" s="81"/>
      <c r="B4" s="81"/>
      <c r="C4" s="81"/>
      <c r="D4" s="81"/>
      <c r="E4" s="81"/>
      <c r="F4" s="81"/>
      <c r="G4" s="81"/>
      <c r="H4" s="81"/>
      <c r="I4" s="81"/>
      <c r="J4" s="81"/>
      <c r="K4" s="81"/>
      <c r="L4" s="81"/>
      <c r="M4" s="326"/>
      <c r="N4" s="81"/>
      <c r="O4" s="81"/>
      <c r="P4" s="81"/>
      <c r="Q4" s="81"/>
      <c r="R4" s="81"/>
      <c r="S4" s="819"/>
      <c r="T4" s="325"/>
      <c r="U4" s="83"/>
      <c r="V4" s="83"/>
      <c r="W4" s="83"/>
      <c r="X4" s="83"/>
      <c r="Y4" s="83"/>
      <c r="Z4" s="83"/>
      <c r="AA4" s="83"/>
      <c r="AB4" s="83"/>
    </row>
    <row r="5" spans="1:28" ht="26.25" customHeight="1" thickBot="1">
      <c r="A5" s="84"/>
      <c r="B5" s="826" t="s">
        <v>0</v>
      </c>
      <c r="C5" s="824"/>
      <c r="D5" s="824"/>
      <c r="E5" s="824"/>
      <c r="F5" s="825"/>
      <c r="G5" s="824" t="s">
        <v>1</v>
      </c>
      <c r="H5" s="824"/>
      <c r="I5" s="824"/>
      <c r="J5" s="824"/>
      <c r="K5" s="825"/>
      <c r="L5" s="824" t="s">
        <v>2</v>
      </c>
      <c r="M5" s="824"/>
      <c r="N5" s="824"/>
      <c r="O5" s="824"/>
      <c r="P5" s="825"/>
      <c r="Q5" s="85" t="s">
        <v>3</v>
      </c>
      <c r="R5" s="86"/>
      <c r="S5" s="819"/>
      <c r="T5" s="325"/>
      <c r="U5" s="88"/>
      <c r="V5" s="88"/>
      <c r="W5" s="88"/>
      <c r="X5" s="88"/>
      <c r="Y5" s="88"/>
      <c r="Z5" s="88"/>
      <c r="AA5" s="88"/>
      <c r="AB5" s="88"/>
    </row>
    <row r="6" spans="1:28" ht="20.25" customHeight="1" thickBot="1">
      <c r="A6" s="89"/>
      <c r="B6" s="827" t="s">
        <v>393</v>
      </c>
      <c r="C6" s="828"/>
      <c r="D6" s="360" t="s">
        <v>394</v>
      </c>
      <c r="E6" s="333"/>
      <c r="F6" s="368" t="s">
        <v>4</v>
      </c>
      <c r="G6" s="827" t="s">
        <v>393</v>
      </c>
      <c r="H6" s="828"/>
      <c r="I6" s="332" t="s">
        <v>394</v>
      </c>
      <c r="J6" s="333"/>
      <c r="K6" s="368" t="s">
        <v>4</v>
      </c>
      <c r="L6" s="829" t="s">
        <v>393</v>
      </c>
      <c r="M6" s="830"/>
      <c r="N6" s="332" t="s">
        <v>394</v>
      </c>
      <c r="O6" s="333"/>
      <c r="P6" s="368" t="s">
        <v>4</v>
      </c>
      <c r="Q6" s="726" t="s">
        <v>395</v>
      </c>
      <c r="R6" s="334" t="s">
        <v>396</v>
      </c>
      <c r="S6" s="819"/>
      <c r="T6" s="325"/>
      <c r="U6" s="88"/>
      <c r="V6" s="88"/>
      <c r="W6" s="88"/>
      <c r="X6" s="88"/>
      <c r="Y6" s="88"/>
      <c r="Z6" s="88"/>
      <c r="AA6" s="88"/>
      <c r="AB6" s="88"/>
    </row>
    <row r="7" spans="1:28" ht="18.75" customHeight="1" thickBot="1">
      <c r="A7" s="89"/>
      <c r="B7" s="328" t="s">
        <v>6</v>
      </c>
      <c r="C7" s="330" t="s">
        <v>5</v>
      </c>
      <c r="D7" s="328" t="s">
        <v>6</v>
      </c>
      <c r="E7" s="330" t="s">
        <v>5</v>
      </c>
      <c r="F7" s="369" t="s">
        <v>287</v>
      </c>
      <c r="G7" s="329" t="s">
        <v>6</v>
      </c>
      <c r="H7" s="330" t="s">
        <v>5</v>
      </c>
      <c r="I7" s="329" t="s">
        <v>6</v>
      </c>
      <c r="J7" s="330" t="s">
        <v>5</v>
      </c>
      <c r="K7" s="369" t="s">
        <v>287</v>
      </c>
      <c r="L7" s="329" t="s">
        <v>6</v>
      </c>
      <c r="M7" s="330" t="s">
        <v>5</v>
      </c>
      <c r="N7" s="329" t="s">
        <v>6</v>
      </c>
      <c r="O7" s="330" t="s">
        <v>5</v>
      </c>
      <c r="P7" s="369" t="s">
        <v>287</v>
      </c>
      <c r="Q7" s="335" t="s">
        <v>7</v>
      </c>
      <c r="R7" s="335" t="s">
        <v>7</v>
      </c>
      <c r="S7" s="819"/>
      <c r="T7" s="325"/>
    </row>
    <row r="8" spans="1:28" ht="33" customHeight="1" thickTop="1" thickBot="1">
      <c r="A8" s="340" t="s">
        <v>8</v>
      </c>
      <c r="B8" s="341">
        <f t="shared" ref="B8:B21" si="0">G8+L8</f>
        <v>1410189</v>
      </c>
      <c r="C8" s="342">
        <v>100</v>
      </c>
      <c r="D8" s="361">
        <f t="shared" ref="D8:D21" si="1">I8+N8</f>
        <v>1634731</v>
      </c>
      <c r="E8" s="342">
        <v>100</v>
      </c>
      <c r="F8" s="370">
        <f t="shared" ref="F8:F21" si="2">D8/B8*100</f>
        <v>115.92283020219276</v>
      </c>
      <c r="G8" s="351">
        <f>SUM(G9,G17,G21,G26,G28,G23)</f>
        <v>752741</v>
      </c>
      <c r="H8" s="342">
        <v>100</v>
      </c>
      <c r="I8" s="351">
        <f>SUM(I9,I17,I21,I26,I28,I23)</f>
        <v>880201</v>
      </c>
      <c r="J8" s="389">
        <v>100</v>
      </c>
      <c r="K8" s="380">
        <f t="shared" ref="K8:K21" si="3">I8/G8*100</f>
        <v>116.93278298910251</v>
      </c>
      <c r="L8" s="351">
        <f>SUM(L9,L17,L21,L26,L28,L23)</f>
        <v>657448</v>
      </c>
      <c r="M8" s="342">
        <v>100</v>
      </c>
      <c r="N8" s="351">
        <f>SUM(N9,N17,N21,N26,N28,N23)</f>
        <v>754530</v>
      </c>
      <c r="O8" s="391">
        <v>100</v>
      </c>
      <c r="P8" s="380">
        <f>N8/L8*100</f>
        <v>114.76649103807451</v>
      </c>
      <c r="Q8" s="383">
        <f t="shared" ref="Q8:Q21" si="4">G8-L8</f>
        <v>95293</v>
      </c>
      <c r="R8" s="383">
        <f t="shared" ref="R8:R21" si="5">I8-N8</f>
        <v>125671</v>
      </c>
      <c r="S8" s="819"/>
      <c r="T8" s="325"/>
    </row>
    <row r="9" spans="1:28" ht="24.75" customHeight="1" thickTop="1">
      <c r="A9" s="92" t="s">
        <v>9</v>
      </c>
      <c r="B9" s="57">
        <f t="shared" si="0"/>
        <v>1143472</v>
      </c>
      <c r="C9" s="17">
        <f>B9/B$8*100</f>
        <v>81.086435931637538</v>
      </c>
      <c r="D9" s="362">
        <f t="shared" si="1"/>
        <v>1341623</v>
      </c>
      <c r="E9" s="17">
        <f>D9/D$8*100</f>
        <v>82.069955240342296</v>
      </c>
      <c r="F9" s="371">
        <f t="shared" si="2"/>
        <v>117.32888955741811</v>
      </c>
      <c r="G9" s="352">
        <v>668681</v>
      </c>
      <c r="H9" s="17">
        <f>G9/G$8*100</f>
        <v>88.832812348470455</v>
      </c>
      <c r="I9" s="352">
        <v>789757</v>
      </c>
      <c r="J9" s="17">
        <f t="shared" ref="J9:J25" si="6">I9/$I$8*100</f>
        <v>89.724619717541785</v>
      </c>
      <c r="K9" s="371">
        <f t="shared" si="3"/>
        <v>118.10669063424861</v>
      </c>
      <c r="L9" s="376">
        <v>474791</v>
      </c>
      <c r="M9" s="17">
        <f>L9/L$8*100</f>
        <v>72.217270415302806</v>
      </c>
      <c r="N9" s="376">
        <v>551866</v>
      </c>
      <c r="O9" s="51">
        <f t="shared" ref="O9:O13" si="7">N9/$N$8*100</f>
        <v>73.140365525558963</v>
      </c>
      <c r="P9" s="371">
        <f t="shared" ref="P9:P28" si="8">N9/L9*100</f>
        <v>116.23345851121863</v>
      </c>
      <c r="Q9" s="384">
        <f t="shared" si="4"/>
        <v>193890</v>
      </c>
      <c r="R9" s="384">
        <f t="shared" si="5"/>
        <v>237891</v>
      </c>
      <c r="S9" s="819"/>
      <c r="T9" s="325"/>
    </row>
    <row r="10" spans="1:28" ht="23.25" customHeight="1">
      <c r="A10" s="94" t="s">
        <v>242</v>
      </c>
      <c r="B10" s="58">
        <f t="shared" si="0"/>
        <v>1036035</v>
      </c>
      <c r="C10" s="16">
        <f t="shared" ref="C10:C29" si="9">B10/B$8*100</f>
        <v>73.467811761402189</v>
      </c>
      <c r="D10" s="363">
        <f t="shared" si="1"/>
        <v>1221658</v>
      </c>
      <c r="E10" s="16">
        <f t="shared" ref="E10:E21" si="10">D10/$D$8*100</f>
        <v>74.731438995161895</v>
      </c>
      <c r="F10" s="372">
        <f t="shared" si="2"/>
        <v>117.91667269928139</v>
      </c>
      <c r="G10" s="353">
        <v>611852</v>
      </c>
      <c r="H10" s="16">
        <f t="shared" ref="H10:H29" si="11">G10/G$8*100</f>
        <v>81.283203651720854</v>
      </c>
      <c r="I10" s="353">
        <v>725714</v>
      </c>
      <c r="J10" s="16">
        <f t="shared" si="6"/>
        <v>82.448667974701223</v>
      </c>
      <c r="K10" s="372">
        <f t="shared" si="3"/>
        <v>118.60940227375248</v>
      </c>
      <c r="L10" s="377">
        <v>424183</v>
      </c>
      <c r="M10" s="16">
        <f t="shared" ref="M10:M29" si="12">L10/L$8*100</f>
        <v>64.519627407794985</v>
      </c>
      <c r="N10" s="377">
        <v>495944</v>
      </c>
      <c r="O10" s="16">
        <f t="shared" si="7"/>
        <v>65.728864326136801</v>
      </c>
      <c r="P10" s="372">
        <f t="shared" si="8"/>
        <v>116.91746251028448</v>
      </c>
      <c r="Q10" s="385">
        <f t="shared" si="4"/>
        <v>187669</v>
      </c>
      <c r="R10" s="385">
        <f t="shared" si="5"/>
        <v>229770</v>
      </c>
      <c r="S10" s="819"/>
      <c r="T10" s="325"/>
    </row>
    <row r="11" spans="1:28" ht="23.25" customHeight="1">
      <c r="A11" s="94" t="s">
        <v>138</v>
      </c>
      <c r="B11" s="58">
        <f t="shared" si="0"/>
        <v>402380</v>
      </c>
      <c r="C11" s="16">
        <f t="shared" si="9"/>
        <v>28.533763913915084</v>
      </c>
      <c r="D11" s="363">
        <f t="shared" si="1"/>
        <v>486113</v>
      </c>
      <c r="E11" s="16">
        <f t="shared" si="10"/>
        <v>29.736574396643849</v>
      </c>
      <c r="F11" s="372">
        <f t="shared" si="2"/>
        <v>120.80943386848253</v>
      </c>
      <c r="G11" s="353">
        <v>236533</v>
      </c>
      <c r="H11" s="16">
        <f t="shared" si="11"/>
        <v>31.422893133229092</v>
      </c>
      <c r="I11" s="353">
        <v>286628</v>
      </c>
      <c r="J11" s="16">
        <f t="shared" si="6"/>
        <v>32.563925739689005</v>
      </c>
      <c r="K11" s="372">
        <f t="shared" si="3"/>
        <v>121.1788629916333</v>
      </c>
      <c r="L11" s="377">
        <v>165847</v>
      </c>
      <c r="M11" s="16">
        <f t="shared" si="12"/>
        <v>25.225873377057955</v>
      </c>
      <c r="N11" s="377">
        <v>199485</v>
      </c>
      <c r="O11" s="16">
        <f t="shared" si="7"/>
        <v>26.438312591944651</v>
      </c>
      <c r="P11" s="372">
        <f t="shared" si="8"/>
        <v>120.28254957882869</v>
      </c>
      <c r="Q11" s="385">
        <f>G11-L11</f>
        <v>70686</v>
      </c>
      <c r="R11" s="385">
        <f>I11-N11</f>
        <v>87143</v>
      </c>
      <c r="S11" s="819"/>
      <c r="T11" s="325"/>
    </row>
    <row r="12" spans="1:28" ht="23.25" customHeight="1">
      <c r="A12" s="94" t="s">
        <v>139</v>
      </c>
      <c r="B12" s="58">
        <f t="shared" si="0"/>
        <v>105778</v>
      </c>
      <c r="C12" s="16">
        <f t="shared" si="9"/>
        <v>7.5009803650432669</v>
      </c>
      <c r="D12" s="363">
        <f t="shared" si="1"/>
        <v>109245</v>
      </c>
      <c r="E12" s="16">
        <f t="shared" si="10"/>
        <v>6.6827508623742995</v>
      </c>
      <c r="F12" s="372">
        <f t="shared" si="2"/>
        <v>103.27761916466562</v>
      </c>
      <c r="G12" s="353">
        <v>65862</v>
      </c>
      <c r="H12" s="16">
        <f t="shared" si="11"/>
        <v>8.7496230443140455</v>
      </c>
      <c r="I12" s="353">
        <v>69772</v>
      </c>
      <c r="J12" s="16">
        <f t="shared" si="6"/>
        <v>7.9268258045605489</v>
      </c>
      <c r="K12" s="372">
        <f t="shared" si="3"/>
        <v>105.93665543105281</v>
      </c>
      <c r="L12" s="377">
        <v>39916</v>
      </c>
      <c r="M12" s="16">
        <f t="shared" si="12"/>
        <v>6.0713546926905249</v>
      </c>
      <c r="N12" s="377">
        <v>39473</v>
      </c>
      <c r="O12" s="16">
        <f t="shared" si="7"/>
        <v>5.2314685963447447</v>
      </c>
      <c r="P12" s="372">
        <f t="shared" si="8"/>
        <v>98.890169355646862</v>
      </c>
      <c r="Q12" s="385">
        <f>G12-L12</f>
        <v>25946</v>
      </c>
      <c r="R12" s="385">
        <f>I12-N12</f>
        <v>30299</v>
      </c>
      <c r="S12" s="819"/>
      <c r="T12" s="325"/>
    </row>
    <row r="13" spans="1:28" ht="23.25" customHeight="1">
      <c r="A13" s="94" t="s">
        <v>10</v>
      </c>
      <c r="B13" s="58">
        <f t="shared" si="0"/>
        <v>29921</v>
      </c>
      <c r="C13" s="16">
        <f>B13/B$8*100</f>
        <v>2.121772329808274</v>
      </c>
      <c r="D13" s="363">
        <f t="shared" si="1"/>
        <v>30549</v>
      </c>
      <c r="E13" s="16">
        <f>D13/$D$8*100</f>
        <v>1.8687478245656319</v>
      </c>
      <c r="F13" s="372">
        <f t="shared" si="2"/>
        <v>102.09886033220815</v>
      </c>
      <c r="G13" s="353">
        <v>15615</v>
      </c>
      <c r="H13" s="16">
        <f t="shared" si="11"/>
        <v>2.0744186911567191</v>
      </c>
      <c r="I13" s="353">
        <v>17797</v>
      </c>
      <c r="J13" s="16">
        <f t="shared" si="6"/>
        <v>2.0219245376908233</v>
      </c>
      <c r="K13" s="372">
        <f t="shared" si="3"/>
        <v>113.97374319564521</v>
      </c>
      <c r="L13" s="377">
        <v>14306</v>
      </c>
      <c r="M13" s="16">
        <f>L13/L$8*100</f>
        <v>2.1759895839670969</v>
      </c>
      <c r="N13" s="377">
        <v>12752</v>
      </c>
      <c r="O13" s="16">
        <f t="shared" si="7"/>
        <v>1.6900587120459092</v>
      </c>
      <c r="P13" s="372">
        <f t="shared" si="8"/>
        <v>89.13742485670349</v>
      </c>
      <c r="Q13" s="385">
        <f t="shared" si="4"/>
        <v>1309</v>
      </c>
      <c r="R13" s="385">
        <f t="shared" si="5"/>
        <v>5045</v>
      </c>
      <c r="S13" s="819"/>
      <c r="T13" s="325"/>
    </row>
    <row r="14" spans="1:28" ht="23.25" customHeight="1">
      <c r="A14" s="95" t="s">
        <v>11</v>
      </c>
      <c r="B14" s="58">
        <f t="shared" si="0"/>
        <v>77516</v>
      </c>
      <c r="C14" s="16">
        <f>B14/B$8*100</f>
        <v>5.4968518404270634</v>
      </c>
      <c r="D14" s="363">
        <f t="shared" si="1"/>
        <v>89416</v>
      </c>
      <c r="E14" s="16">
        <f>D14/$D$8*100</f>
        <v>5.4697684206147681</v>
      </c>
      <c r="F14" s="372">
        <f t="shared" si="2"/>
        <v>115.35166933278292</v>
      </c>
      <c r="G14" s="354">
        <f>G9-G10-G13</f>
        <v>41214</v>
      </c>
      <c r="H14" s="16">
        <f>G14/G$8*100-0.1</f>
        <v>5.3751900055928941</v>
      </c>
      <c r="I14" s="354">
        <f>I9-I10-I13</f>
        <v>46246</v>
      </c>
      <c r="J14" s="16">
        <f>I14/$I$8*100</f>
        <v>5.2540272051497325</v>
      </c>
      <c r="K14" s="372">
        <f t="shared" si="3"/>
        <v>112.20944339302179</v>
      </c>
      <c r="L14" s="377">
        <f>L9-L10-L13</f>
        <v>36302</v>
      </c>
      <c r="M14" s="16">
        <f>L14/L$8*100</f>
        <v>5.5216534235407213</v>
      </c>
      <c r="N14" s="377">
        <f>N9-N10-N13</f>
        <v>43170</v>
      </c>
      <c r="O14" s="16">
        <f>N14/$N$8*100</f>
        <v>5.7214424873762475</v>
      </c>
      <c r="P14" s="372">
        <f t="shared" si="8"/>
        <v>118.91906781995483</v>
      </c>
      <c r="Q14" s="385">
        <f t="shared" si="4"/>
        <v>4912</v>
      </c>
      <c r="R14" s="385">
        <f t="shared" si="5"/>
        <v>3076</v>
      </c>
      <c r="S14" s="819"/>
      <c r="T14" s="325"/>
    </row>
    <row r="15" spans="1:28" ht="23.25" customHeight="1">
      <c r="A15" s="95" t="s">
        <v>153</v>
      </c>
      <c r="B15" s="58">
        <f t="shared" si="0"/>
        <v>2138</v>
      </c>
      <c r="C15" s="16">
        <f>B15/B$8*100</f>
        <v>0.15161088336386117</v>
      </c>
      <c r="D15" s="363">
        <f t="shared" si="1"/>
        <v>2055</v>
      </c>
      <c r="E15" s="16">
        <f t="shared" si="10"/>
        <v>0.1257087557524755</v>
      </c>
      <c r="F15" s="372">
        <f t="shared" si="2"/>
        <v>96.117867165575305</v>
      </c>
      <c r="G15" s="353">
        <v>1470</v>
      </c>
      <c r="H15" s="16">
        <f>G15/G$8*100</f>
        <v>0.19528629369198702</v>
      </c>
      <c r="I15" s="353">
        <v>1259</v>
      </c>
      <c r="J15" s="16">
        <f>I15/$I$8*100</f>
        <v>0.14303551120709929</v>
      </c>
      <c r="K15" s="372">
        <f t="shared" si="3"/>
        <v>85.646258503401356</v>
      </c>
      <c r="L15" s="377">
        <v>668</v>
      </c>
      <c r="M15" s="16">
        <f>L15/L$8*100</f>
        <v>0.1016049938550273</v>
      </c>
      <c r="N15" s="377">
        <v>796</v>
      </c>
      <c r="O15" s="16">
        <f t="shared" ref="O15:O20" si="13">N15/$N$8*100</f>
        <v>0.10549613666785947</v>
      </c>
      <c r="P15" s="372">
        <f t="shared" si="8"/>
        <v>119.16167664670658</v>
      </c>
      <c r="Q15" s="385">
        <f>G15-L15</f>
        <v>802</v>
      </c>
      <c r="R15" s="385">
        <f>I15-N15</f>
        <v>463</v>
      </c>
      <c r="S15" s="819"/>
      <c r="T15" s="325"/>
    </row>
    <row r="16" spans="1:28" ht="23.25" customHeight="1" thickBot="1">
      <c r="A16" s="525" t="s">
        <v>154</v>
      </c>
      <c r="B16" s="526">
        <f t="shared" si="0"/>
        <v>30061</v>
      </c>
      <c r="C16" s="527">
        <f>B16/B$8*100</f>
        <v>2.1317000770818666</v>
      </c>
      <c r="D16" s="528">
        <f t="shared" si="1"/>
        <v>36798</v>
      </c>
      <c r="E16" s="527">
        <f t="shared" si="10"/>
        <v>2.2510125519122104</v>
      </c>
      <c r="F16" s="552">
        <f t="shared" si="2"/>
        <v>122.41109743521505</v>
      </c>
      <c r="G16" s="530">
        <v>16210</v>
      </c>
      <c r="H16" s="527">
        <f>G16/G$8*100</f>
        <v>2.1534631433653804</v>
      </c>
      <c r="I16" s="530">
        <v>17982</v>
      </c>
      <c r="J16" s="527">
        <f>I16/$I$8*100</f>
        <v>2.0429424642780454</v>
      </c>
      <c r="K16" s="529">
        <f t="shared" si="3"/>
        <v>110.93152375077113</v>
      </c>
      <c r="L16" s="548">
        <v>13851</v>
      </c>
      <c r="M16" s="527">
        <f>L16/L$8*100</f>
        <v>2.1067825896496757</v>
      </c>
      <c r="N16" s="548">
        <v>18816</v>
      </c>
      <c r="O16" s="527">
        <f t="shared" si="13"/>
        <v>2.4937378235457834</v>
      </c>
      <c r="P16" s="529">
        <f t="shared" si="8"/>
        <v>135.84578730777562</v>
      </c>
      <c r="Q16" s="533">
        <f>G16-L16</f>
        <v>2359</v>
      </c>
      <c r="R16" s="533">
        <f>I16-N16</f>
        <v>-834</v>
      </c>
      <c r="S16" s="819"/>
      <c r="T16" s="325"/>
    </row>
    <row r="17" spans="1:20" ht="24.75" customHeight="1">
      <c r="A17" s="96" t="s">
        <v>12</v>
      </c>
      <c r="B17" s="57">
        <f t="shared" si="0"/>
        <v>82008</v>
      </c>
      <c r="C17" s="17">
        <f t="shared" si="9"/>
        <v>5.8153907029483278</v>
      </c>
      <c r="D17" s="362">
        <f t="shared" si="1"/>
        <v>92520</v>
      </c>
      <c r="E17" s="51">
        <f t="shared" si="10"/>
        <v>5.6596467553377288</v>
      </c>
      <c r="F17" s="371">
        <f>D17/B17*100</f>
        <v>112.8182616330114</v>
      </c>
      <c r="G17" s="352">
        <v>31627</v>
      </c>
      <c r="H17" s="17">
        <f t="shared" si="11"/>
        <v>4.2015779663921586</v>
      </c>
      <c r="I17" s="352">
        <v>37140</v>
      </c>
      <c r="J17" s="390">
        <f t="shared" si="6"/>
        <v>4.2194907754024369</v>
      </c>
      <c r="K17" s="371">
        <f t="shared" si="3"/>
        <v>117.43130869194043</v>
      </c>
      <c r="L17" s="376">
        <v>50381</v>
      </c>
      <c r="M17" s="17">
        <f t="shared" si="12"/>
        <v>7.6631155619912139</v>
      </c>
      <c r="N17" s="376">
        <v>55380</v>
      </c>
      <c r="O17" s="51">
        <f t="shared" si="13"/>
        <v>7.3396684028468053</v>
      </c>
      <c r="P17" s="371">
        <f t="shared" si="8"/>
        <v>109.92239137770193</v>
      </c>
      <c r="Q17" s="384">
        <f t="shared" si="4"/>
        <v>-18754</v>
      </c>
      <c r="R17" s="384">
        <f t="shared" si="5"/>
        <v>-18240</v>
      </c>
      <c r="S17" s="819"/>
      <c r="T17" s="325"/>
    </row>
    <row r="18" spans="1:20" ht="24.75" customHeight="1">
      <c r="A18" s="534" t="s">
        <v>140</v>
      </c>
      <c r="B18" s="58">
        <f>G18+L18</f>
        <v>3447</v>
      </c>
      <c r="C18" s="16">
        <f t="shared" si="9"/>
        <v>0.24443532037195015</v>
      </c>
      <c r="D18" s="363">
        <f>I18+N18</f>
        <v>3689</v>
      </c>
      <c r="E18" s="16">
        <f t="shared" si="10"/>
        <v>0.22566403891527109</v>
      </c>
      <c r="F18" s="372">
        <f t="shared" si="2"/>
        <v>107.02059762111982</v>
      </c>
      <c r="G18" s="521">
        <v>2184</v>
      </c>
      <c r="H18" s="16">
        <f t="shared" si="11"/>
        <v>0.29013963634238071</v>
      </c>
      <c r="I18" s="521">
        <v>2165</v>
      </c>
      <c r="J18" s="535">
        <f t="shared" si="6"/>
        <v>0.245966546277498</v>
      </c>
      <c r="K18" s="372">
        <f t="shared" si="3"/>
        <v>99.130036630036628</v>
      </c>
      <c r="L18" s="377">
        <v>1263</v>
      </c>
      <c r="M18" s="16">
        <f t="shared" si="12"/>
        <v>0.1921064479624244</v>
      </c>
      <c r="N18" s="377">
        <v>1524</v>
      </c>
      <c r="O18" s="16">
        <f t="shared" si="13"/>
        <v>0.20198004055504751</v>
      </c>
      <c r="P18" s="372">
        <f>N18/L18*100</f>
        <v>120.66508313539192</v>
      </c>
      <c r="Q18" s="385">
        <f>G18-L18</f>
        <v>921</v>
      </c>
      <c r="R18" s="385">
        <f>I18-N18</f>
        <v>641</v>
      </c>
      <c r="S18" s="819"/>
      <c r="T18" s="325"/>
    </row>
    <row r="19" spans="1:20" ht="24.75" customHeight="1">
      <c r="A19" s="534" t="s">
        <v>150</v>
      </c>
      <c r="B19" s="58">
        <f>G19+L19</f>
        <v>5706</v>
      </c>
      <c r="C19" s="16">
        <f t="shared" si="9"/>
        <v>0.40462661387941617</v>
      </c>
      <c r="D19" s="363">
        <f>I19+N19</f>
        <v>6277</v>
      </c>
      <c r="E19" s="16">
        <f t="shared" si="10"/>
        <v>0.38397754737629619</v>
      </c>
      <c r="F19" s="372">
        <f t="shared" si="2"/>
        <v>110.00701016473886</v>
      </c>
      <c r="G19" s="562">
        <v>2555</v>
      </c>
      <c r="H19" s="16">
        <f t="shared" si="11"/>
        <v>0.33942617713131074</v>
      </c>
      <c r="I19" s="562">
        <v>2856</v>
      </c>
      <c r="J19" s="535">
        <f t="shared" si="6"/>
        <v>0.3244713423411244</v>
      </c>
      <c r="K19" s="372">
        <f t="shared" si="3"/>
        <v>111.78082191780823</v>
      </c>
      <c r="L19" s="563">
        <v>3151</v>
      </c>
      <c r="M19" s="16">
        <f t="shared" si="12"/>
        <v>0.47927744855866927</v>
      </c>
      <c r="N19" s="563">
        <v>3421</v>
      </c>
      <c r="O19" s="16">
        <f t="shared" si="13"/>
        <v>0.45339482856877794</v>
      </c>
      <c r="P19" s="372">
        <f>N19/L19*100</f>
        <v>108.56870834655665</v>
      </c>
      <c r="Q19" s="385">
        <f>G19-L19</f>
        <v>-596</v>
      </c>
      <c r="R19" s="385">
        <f>I19-N19</f>
        <v>-565</v>
      </c>
      <c r="S19" s="819"/>
      <c r="T19" s="325"/>
    </row>
    <row r="20" spans="1:20" ht="24.75" customHeight="1" thickBot="1">
      <c r="A20" s="564" t="s">
        <v>151</v>
      </c>
      <c r="B20" s="526">
        <f>G20+L20</f>
        <v>15852</v>
      </c>
      <c r="C20" s="527">
        <f t="shared" si="9"/>
        <v>1.1241046412927629</v>
      </c>
      <c r="D20" s="528">
        <f>I20+N20</f>
        <v>18426</v>
      </c>
      <c r="E20" s="527">
        <f t="shared" si="10"/>
        <v>1.1271579238419043</v>
      </c>
      <c r="F20" s="552">
        <f t="shared" si="2"/>
        <v>116.23769871309615</v>
      </c>
      <c r="G20" s="536">
        <v>10724</v>
      </c>
      <c r="H20" s="527">
        <f t="shared" si="11"/>
        <v>1.4246600092196386</v>
      </c>
      <c r="I20" s="536">
        <v>11851</v>
      </c>
      <c r="J20" s="537">
        <f t="shared" si="6"/>
        <v>1.3463970161360872</v>
      </c>
      <c r="K20" s="529">
        <f t="shared" si="3"/>
        <v>110.50913838120104</v>
      </c>
      <c r="L20" s="532">
        <v>5128</v>
      </c>
      <c r="M20" s="527">
        <f t="shared" si="12"/>
        <v>0.77998564144997018</v>
      </c>
      <c r="N20" s="532">
        <v>6575</v>
      </c>
      <c r="O20" s="527">
        <f t="shared" si="13"/>
        <v>0.87140339018991952</v>
      </c>
      <c r="P20" s="529">
        <f>N20/L20*100</f>
        <v>128.2176287051482</v>
      </c>
      <c r="Q20" s="533">
        <f>G20-L20</f>
        <v>5596</v>
      </c>
      <c r="R20" s="533">
        <f>I20-N20</f>
        <v>5276</v>
      </c>
      <c r="S20" s="819"/>
      <c r="T20" s="325"/>
    </row>
    <row r="21" spans="1:20" ht="15" customHeight="1">
      <c r="A21" s="831" t="s">
        <v>175</v>
      </c>
      <c r="B21" s="833">
        <f t="shared" si="0"/>
        <v>7409</v>
      </c>
      <c r="C21" s="810">
        <f t="shared" si="9"/>
        <v>0.52539056821461516</v>
      </c>
      <c r="D21" s="835">
        <f t="shared" si="1"/>
        <v>8573</v>
      </c>
      <c r="E21" s="810">
        <f t="shared" si="10"/>
        <v>0.52442878981312524</v>
      </c>
      <c r="F21" s="816">
        <f t="shared" si="2"/>
        <v>115.7106222162235</v>
      </c>
      <c r="G21" s="822">
        <v>3725</v>
      </c>
      <c r="H21" s="810">
        <f t="shared" si="11"/>
        <v>0.49485812517187183</v>
      </c>
      <c r="I21" s="822">
        <v>4561</v>
      </c>
      <c r="J21" s="810">
        <f>I21/$I$8*100</f>
        <v>0.51817709818552804</v>
      </c>
      <c r="K21" s="816">
        <f t="shared" si="3"/>
        <v>122.44295302013424</v>
      </c>
      <c r="L21" s="808">
        <v>3684</v>
      </c>
      <c r="M21" s="810">
        <f t="shared" si="12"/>
        <v>0.56034849904479134</v>
      </c>
      <c r="N21" s="808">
        <v>4012</v>
      </c>
      <c r="O21" s="812">
        <f>N21/$N$8*100</f>
        <v>0.53172173405961332</v>
      </c>
      <c r="P21" s="816">
        <f>N21/L21*100</f>
        <v>108.90336590662324</v>
      </c>
      <c r="Q21" s="806">
        <f t="shared" si="4"/>
        <v>41</v>
      </c>
      <c r="R21" s="806">
        <f t="shared" si="5"/>
        <v>549</v>
      </c>
      <c r="S21" s="819"/>
      <c r="T21" s="325"/>
    </row>
    <row r="22" spans="1:20" ht="15" customHeight="1" thickBot="1">
      <c r="A22" s="832"/>
      <c r="B22" s="834"/>
      <c r="C22" s="811"/>
      <c r="D22" s="836"/>
      <c r="E22" s="811"/>
      <c r="F22" s="817"/>
      <c r="G22" s="823"/>
      <c r="H22" s="811"/>
      <c r="I22" s="823"/>
      <c r="J22" s="811"/>
      <c r="K22" s="817"/>
      <c r="L22" s="809"/>
      <c r="M22" s="811"/>
      <c r="N22" s="809"/>
      <c r="O22" s="811"/>
      <c r="P22" s="817"/>
      <c r="Q22" s="807"/>
      <c r="R22" s="807"/>
      <c r="S22" s="819"/>
      <c r="T22" s="325"/>
    </row>
    <row r="23" spans="1:20" ht="24.75" customHeight="1">
      <c r="A23" s="97" t="s">
        <v>118</v>
      </c>
      <c r="B23" s="59">
        <f t="shared" ref="B23:B29" si="14">G23+L23</f>
        <v>91099</v>
      </c>
      <c r="C23" s="17">
        <f t="shared" si="9"/>
        <v>6.4600560634071034</v>
      </c>
      <c r="D23" s="364">
        <f t="shared" ref="D23:D29" si="15">I23+N23</f>
        <v>92192</v>
      </c>
      <c r="E23" s="51">
        <f t="shared" ref="E23:E29" si="16">D23/$D$8*100</f>
        <v>5.6395822921324665</v>
      </c>
      <c r="F23" s="373">
        <f t="shared" ref="F23:F29" si="17">D23/B23*100</f>
        <v>101.19979363110463</v>
      </c>
      <c r="G23" s="355">
        <v>39470</v>
      </c>
      <c r="H23" s="17">
        <f t="shared" si="11"/>
        <v>5.2435034095392705</v>
      </c>
      <c r="I23" s="355">
        <v>37681</v>
      </c>
      <c r="J23" s="51">
        <f t="shared" si="6"/>
        <v>4.2809540093683145</v>
      </c>
      <c r="K23" s="373">
        <f t="shared" ref="K23:K29" si="18">I23/G23*100</f>
        <v>95.467443628071962</v>
      </c>
      <c r="L23" s="378">
        <v>51629</v>
      </c>
      <c r="M23" s="17">
        <f t="shared" si="12"/>
        <v>7.8529404606904274</v>
      </c>
      <c r="N23" s="378">
        <v>54511</v>
      </c>
      <c r="O23" s="392">
        <f t="shared" ref="O23:O29" si="19">N23/$N$8*100</f>
        <v>7.2244973692232248</v>
      </c>
      <c r="P23" s="373">
        <f t="shared" si="8"/>
        <v>105.58213407193631</v>
      </c>
      <c r="Q23" s="386">
        <f t="shared" ref="Q23:Q29" si="20">G23-L23</f>
        <v>-12159</v>
      </c>
      <c r="R23" s="386">
        <f t="shared" ref="R23:R29" si="21">I23-N23</f>
        <v>-16830</v>
      </c>
      <c r="S23" s="819"/>
      <c r="T23" s="325"/>
    </row>
    <row r="24" spans="1:20" ht="24.75" customHeight="1">
      <c r="A24" s="92" t="s">
        <v>141</v>
      </c>
      <c r="B24" s="58">
        <f t="shared" si="14"/>
        <v>62059</v>
      </c>
      <c r="C24" s="16">
        <f t="shared" si="9"/>
        <v>4.4007576289419363</v>
      </c>
      <c r="D24" s="363">
        <f t="shared" si="15"/>
        <v>60045</v>
      </c>
      <c r="E24" s="16">
        <f t="shared" si="16"/>
        <v>3.6730813815851047</v>
      </c>
      <c r="F24" s="372">
        <f t="shared" si="17"/>
        <v>96.754701171465868</v>
      </c>
      <c r="G24" s="523">
        <v>27560</v>
      </c>
      <c r="H24" s="16">
        <f t="shared" si="11"/>
        <v>3.6612858871776615</v>
      </c>
      <c r="I24" s="523">
        <v>27727</v>
      </c>
      <c r="J24" s="16">
        <f t="shared" si="6"/>
        <v>3.1500759485617489</v>
      </c>
      <c r="K24" s="372">
        <f t="shared" si="18"/>
        <v>100.60595065312046</v>
      </c>
      <c r="L24" s="377">
        <v>34499</v>
      </c>
      <c r="M24" s="16">
        <f t="shared" si="12"/>
        <v>5.2474112021026764</v>
      </c>
      <c r="N24" s="377">
        <v>32318</v>
      </c>
      <c r="O24" s="524">
        <f t="shared" si="19"/>
        <v>4.2831961618490979</v>
      </c>
      <c r="P24" s="372">
        <f>N24/L24*100</f>
        <v>93.678077625438419</v>
      </c>
      <c r="Q24" s="385">
        <f t="shared" si="20"/>
        <v>-6939</v>
      </c>
      <c r="R24" s="385">
        <f t="shared" si="21"/>
        <v>-4591</v>
      </c>
      <c r="S24" s="819"/>
      <c r="T24" s="325"/>
    </row>
    <row r="25" spans="1:20" ht="24.75" customHeight="1" thickBot="1">
      <c r="A25" s="545" t="s">
        <v>144</v>
      </c>
      <c r="B25" s="526">
        <f t="shared" si="14"/>
        <v>12331</v>
      </c>
      <c r="C25" s="527">
        <f t="shared" si="9"/>
        <v>0.87442179736191383</v>
      </c>
      <c r="D25" s="528">
        <f t="shared" si="15"/>
        <v>13290</v>
      </c>
      <c r="E25" s="527">
        <f t="shared" si="16"/>
        <v>0.81297779267659331</v>
      </c>
      <c r="F25" s="552">
        <f t="shared" si="17"/>
        <v>107.77714702781607</v>
      </c>
      <c r="G25" s="536">
        <v>6786</v>
      </c>
      <c r="H25" s="527">
        <f t="shared" si="11"/>
        <v>0.90150529863525442</v>
      </c>
      <c r="I25" s="536">
        <v>5827</v>
      </c>
      <c r="J25" s="527">
        <f t="shared" si="6"/>
        <v>0.66200788229052232</v>
      </c>
      <c r="K25" s="529">
        <f t="shared" si="18"/>
        <v>85.867963454170351</v>
      </c>
      <c r="L25" s="532">
        <v>5545</v>
      </c>
      <c r="M25" s="527">
        <f t="shared" si="12"/>
        <v>0.84341271096725523</v>
      </c>
      <c r="N25" s="532">
        <v>7463</v>
      </c>
      <c r="O25" s="546">
        <f t="shared" si="19"/>
        <v>0.98909254767868737</v>
      </c>
      <c r="P25" s="529">
        <f>N25/L25*100</f>
        <v>134.58972046889087</v>
      </c>
      <c r="Q25" s="533">
        <f t="shared" si="20"/>
        <v>1241</v>
      </c>
      <c r="R25" s="533">
        <f t="shared" si="21"/>
        <v>-1636</v>
      </c>
      <c r="S25" s="819"/>
      <c r="T25" s="325"/>
    </row>
    <row r="26" spans="1:20" ht="24.75" customHeight="1">
      <c r="A26" s="98" t="s">
        <v>117</v>
      </c>
      <c r="B26" s="60">
        <f t="shared" si="14"/>
        <v>81678</v>
      </c>
      <c r="C26" s="17">
        <f t="shared" si="9"/>
        <v>5.7919895843748606</v>
      </c>
      <c r="D26" s="365">
        <f t="shared" si="15"/>
        <v>95315</v>
      </c>
      <c r="E26" s="366">
        <f t="shared" si="16"/>
        <v>5.8306228975898788</v>
      </c>
      <c r="F26" s="374">
        <f t="shared" si="17"/>
        <v>116.69605034403389</v>
      </c>
      <c r="G26" s="356">
        <v>8648</v>
      </c>
      <c r="H26" s="17">
        <f t="shared" si="11"/>
        <v>1.1488679373117712</v>
      </c>
      <c r="I26" s="356">
        <v>10523</v>
      </c>
      <c r="J26" s="366">
        <f>I26/$I$8*100</f>
        <v>1.1955223863640236</v>
      </c>
      <c r="K26" s="374">
        <f t="shared" si="18"/>
        <v>121.68131359851988</v>
      </c>
      <c r="L26" s="358">
        <v>73030</v>
      </c>
      <c r="M26" s="17">
        <f t="shared" si="12"/>
        <v>11.108102846156655</v>
      </c>
      <c r="N26" s="358">
        <v>84792</v>
      </c>
      <c r="O26" s="393">
        <f t="shared" si="19"/>
        <v>11.237724146157211</v>
      </c>
      <c r="P26" s="374">
        <f>N26/L26*100</f>
        <v>116.10570998219909</v>
      </c>
      <c r="Q26" s="395">
        <f t="shared" si="20"/>
        <v>-64382</v>
      </c>
      <c r="R26" s="387">
        <f t="shared" si="21"/>
        <v>-74269</v>
      </c>
      <c r="S26" s="819"/>
      <c r="T26" s="325"/>
    </row>
    <row r="27" spans="1:20" ht="24.75" customHeight="1" thickBot="1">
      <c r="A27" s="547" t="s">
        <v>142</v>
      </c>
      <c r="B27" s="550">
        <f t="shared" si="14"/>
        <v>79148</v>
      </c>
      <c r="C27" s="527">
        <f t="shared" si="9"/>
        <v>5.6125810086449412</v>
      </c>
      <c r="D27" s="551">
        <f t="shared" si="15"/>
        <v>91544</v>
      </c>
      <c r="E27" s="546">
        <f t="shared" si="16"/>
        <v>5.5999427428732922</v>
      </c>
      <c r="F27" s="554">
        <f t="shared" si="17"/>
        <v>115.66179815030071</v>
      </c>
      <c r="G27" s="536">
        <v>8023</v>
      </c>
      <c r="H27" s="527">
        <f t="shared" si="11"/>
        <v>1.0658380505379672</v>
      </c>
      <c r="I27" s="536">
        <v>9636</v>
      </c>
      <c r="J27" s="546">
        <f>I27/$I$8*100</f>
        <v>1.0947499491593398</v>
      </c>
      <c r="K27" s="529">
        <f t="shared" si="18"/>
        <v>120.1046989904026</v>
      </c>
      <c r="L27" s="532">
        <v>71125</v>
      </c>
      <c r="M27" s="527">
        <f t="shared" si="12"/>
        <v>10.81834608972877</v>
      </c>
      <c r="N27" s="532">
        <v>81908</v>
      </c>
      <c r="O27" s="546">
        <f t="shared" si="19"/>
        <v>10.855499449988734</v>
      </c>
      <c r="P27" s="552">
        <f>N27/L27*100</f>
        <v>115.16063268892793</v>
      </c>
      <c r="Q27" s="533">
        <f t="shared" si="20"/>
        <v>-63102</v>
      </c>
      <c r="R27" s="549">
        <f t="shared" si="21"/>
        <v>-72272</v>
      </c>
      <c r="S27" s="819"/>
      <c r="T27" s="325"/>
    </row>
    <row r="28" spans="1:20" ht="24.75" customHeight="1" thickBot="1">
      <c r="A28" s="99" t="s">
        <v>13</v>
      </c>
      <c r="B28" s="61">
        <f t="shared" si="14"/>
        <v>4523</v>
      </c>
      <c r="C28" s="359">
        <f t="shared" si="9"/>
        <v>0.32073714941756032</v>
      </c>
      <c r="D28" s="367">
        <f t="shared" si="15"/>
        <v>4508</v>
      </c>
      <c r="E28" s="331">
        <f t="shared" si="16"/>
        <v>0.27576402478450585</v>
      </c>
      <c r="F28" s="375">
        <f t="shared" si="17"/>
        <v>99.66836170683176</v>
      </c>
      <c r="G28" s="357">
        <v>590</v>
      </c>
      <c r="H28" s="359">
        <f t="shared" si="11"/>
        <v>7.8380213114470978E-2</v>
      </c>
      <c r="I28" s="357">
        <v>539</v>
      </c>
      <c r="J28" s="331">
        <f>I28/$I$8*100</f>
        <v>6.1236013137908267E-2</v>
      </c>
      <c r="K28" s="381">
        <f t="shared" si="18"/>
        <v>91.355932203389827</v>
      </c>
      <c r="L28" s="379">
        <v>3933</v>
      </c>
      <c r="M28" s="359">
        <f t="shared" si="12"/>
        <v>0.59822221681410548</v>
      </c>
      <c r="N28" s="379">
        <v>3969</v>
      </c>
      <c r="O28" s="394">
        <f t="shared" si="19"/>
        <v>0.52602282215418872</v>
      </c>
      <c r="P28" s="382">
        <f t="shared" si="8"/>
        <v>100.91533180778032</v>
      </c>
      <c r="Q28" s="388">
        <f t="shared" si="20"/>
        <v>-3343</v>
      </c>
      <c r="R28" s="388">
        <f t="shared" si="21"/>
        <v>-3430</v>
      </c>
      <c r="S28" s="819"/>
      <c r="T28" s="325"/>
    </row>
    <row r="29" spans="1:20" s="101" customFormat="1" ht="16.5" customHeight="1" thickTop="1">
      <c r="A29" s="100" t="s">
        <v>111</v>
      </c>
      <c r="B29" s="791">
        <f t="shared" si="14"/>
        <v>1132173</v>
      </c>
      <c r="C29" s="793">
        <f t="shared" si="9"/>
        <v>80.285195814178095</v>
      </c>
      <c r="D29" s="795">
        <f t="shared" si="15"/>
        <v>1326765</v>
      </c>
      <c r="E29" s="797">
        <f t="shared" si="16"/>
        <v>81.161059526001523</v>
      </c>
      <c r="F29" s="803">
        <f t="shared" si="17"/>
        <v>117.18747929865843</v>
      </c>
      <c r="G29" s="804">
        <v>652023</v>
      </c>
      <c r="H29" s="793">
        <f t="shared" si="11"/>
        <v>86.619833382265611</v>
      </c>
      <c r="I29" s="804">
        <v>770819</v>
      </c>
      <c r="J29" s="797">
        <f>I29/$I$8*100</f>
        <v>87.573065697494087</v>
      </c>
      <c r="K29" s="799">
        <f t="shared" si="18"/>
        <v>118.21960268272744</v>
      </c>
      <c r="L29" s="801">
        <v>480150</v>
      </c>
      <c r="M29" s="793">
        <f t="shared" si="12"/>
        <v>73.032391915406237</v>
      </c>
      <c r="N29" s="801">
        <v>555946</v>
      </c>
      <c r="O29" s="815">
        <f t="shared" si="19"/>
        <v>73.681099492399241</v>
      </c>
      <c r="P29" s="803">
        <f>N29/L29*100</f>
        <v>115.78590023950848</v>
      </c>
      <c r="Q29" s="813">
        <f t="shared" si="20"/>
        <v>171873</v>
      </c>
      <c r="R29" s="813">
        <f t="shared" si="21"/>
        <v>214873</v>
      </c>
      <c r="S29" s="819"/>
      <c r="T29" s="325"/>
    </row>
    <row r="30" spans="1:20" s="101" customFormat="1" ht="17.25" customHeight="1" thickBot="1">
      <c r="A30" s="102" t="s">
        <v>14</v>
      </c>
      <c r="B30" s="792"/>
      <c r="C30" s="794"/>
      <c r="D30" s="796"/>
      <c r="E30" s="798"/>
      <c r="F30" s="800"/>
      <c r="G30" s="805"/>
      <c r="H30" s="794"/>
      <c r="I30" s="805"/>
      <c r="J30" s="798"/>
      <c r="K30" s="800"/>
      <c r="L30" s="802"/>
      <c r="M30" s="794"/>
      <c r="N30" s="802"/>
      <c r="O30" s="798"/>
      <c r="P30" s="800"/>
      <c r="Q30" s="814"/>
      <c r="R30" s="814"/>
      <c r="S30" s="819"/>
      <c r="T30" s="325"/>
    </row>
    <row r="31" spans="1:20" ht="15.75" customHeight="1">
      <c r="A31" s="103" t="s">
        <v>15</v>
      </c>
      <c r="B31" s="104"/>
      <c r="C31" s="104"/>
      <c r="D31" s="91" t="s">
        <v>16</v>
      </c>
      <c r="E31" s="105"/>
      <c r="F31" s="105"/>
      <c r="I31" s="93"/>
      <c r="J31" s="106" t="s">
        <v>16</v>
      </c>
      <c r="K31" s="105" t="s">
        <v>16</v>
      </c>
      <c r="N31" s="93"/>
      <c r="O31" s="105"/>
      <c r="Q31" s="91"/>
      <c r="S31" s="819"/>
      <c r="T31" s="325"/>
    </row>
    <row r="32" spans="1:20" ht="13.5" customHeight="1">
      <c r="A32" s="107" t="s">
        <v>220</v>
      </c>
      <c r="B32" s="108"/>
      <c r="C32" s="108"/>
      <c r="D32" s="109"/>
      <c r="E32" s="105"/>
      <c r="I32" s="91"/>
      <c r="J32" s="105" t="s">
        <v>16</v>
      </c>
      <c r="K32" s="105"/>
      <c r="N32" s="110"/>
      <c r="R32" s="93" t="s">
        <v>119</v>
      </c>
      <c r="S32" s="819"/>
      <c r="T32" s="325"/>
    </row>
    <row r="33" spans="1:14" ht="12.75" customHeight="1">
      <c r="D33" s="109" t="s">
        <v>16</v>
      </c>
      <c r="E33" s="105"/>
      <c r="I33" s="91"/>
      <c r="J33" s="105" t="s">
        <v>16</v>
      </c>
      <c r="L33" s="6" t="s">
        <v>16</v>
      </c>
      <c r="N33" s="91"/>
    </row>
    <row r="34" spans="1:14">
      <c r="E34" s="105"/>
      <c r="I34" s="91"/>
      <c r="J34" s="6" t="s">
        <v>16</v>
      </c>
      <c r="N34" s="91"/>
    </row>
    <row r="35" spans="1:14">
      <c r="E35" s="105"/>
      <c r="G35" s="111"/>
      <c r="I35" s="91"/>
      <c r="N35" s="112"/>
    </row>
    <row r="37" spans="1:14">
      <c r="A37" s="113"/>
      <c r="H37" s="6" t="s">
        <v>16</v>
      </c>
    </row>
    <row r="38" spans="1:14" ht="14.25" customHeight="1">
      <c r="E38" s="82"/>
    </row>
    <row r="41" spans="1:14">
      <c r="A41" s="114"/>
    </row>
    <row r="47" spans="1:14">
      <c r="B47" s="83"/>
      <c r="C47" s="83"/>
      <c r="D47" s="83"/>
      <c r="E47" s="83"/>
      <c r="F47" s="83"/>
      <c r="G47" s="83"/>
      <c r="H47" s="83"/>
      <c r="I47" s="83"/>
      <c r="J47" s="83"/>
      <c r="K47" s="83"/>
      <c r="L47" s="83"/>
      <c r="M47" s="83"/>
    </row>
    <row r="48" spans="1:14">
      <c r="B48" s="88"/>
      <c r="C48" s="88"/>
      <c r="D48" s="88"/>
      <c r="E48" s="88"/>
      <c r="F48" s="88"/>
      <c r="G48" s="88"/>
      <c r="H48" s="88"/>
      <c r="I48" s="88"/>
      <c r="J48" s="88"/>
      <c r="K48" s="88"/>
      <c r="L48" s="88"/>
      <c r="M48" s="88"/>
    </row>
    <row r="49" spans="2:13">
      <c r="B49" s="88"/>
      <c r="C49" s="88"/>
      <c r="D49" s="88"/>
      <c r="E49" s="88"/>
      <c r="F49" s="88"/>
      <c r="G49" s="88"/>
      <c r="H49" s="88"/>
      <c r="I49" s="88"/>
      <c r="J49" s="88"/>
      <c r="K49" s="88"/>
      <c r="L49" s="88"/>
      <c r="M49" s="88"/>
    </row>
  </sheetData>
  <mergeCells count="44">
    <mergeCell ref="A21:A22"/>
    <mergeCell ref="B21:B22"/>
    <mergeCell ref="C21:C22"/>
    <mergeCell ref="D21:D22"/>
    <mergeCell ref="E21:E22"/>
    <mergeCell ref="S2:S32"/>
    <mergeCell ref="A2:R2"/>
    <mergeCell ref="A3:R3"/>
    <mergeCell ref="F21:F22"/>
    <mergeCell ref="G21:G22"/>
    <mergeCell ref="H21:H22"/>
    <mergeCell ref="I21:I22"/>
    <mergeCell ref="J21:J22"/>
    <mergeCell ref="K21:K22"/>
    <mergeCell ref="L5:P5"/>
    <mergeCell ref="B5:F5"/>
    <mergeCell ref="B6:C6"/>
    <mergeCell ref="G6:H6"/>
    <mergeCell ref="G5:K5"/>
    <mergeCell ref="L6:M6"/>
    <mergeCell ref="R29:R30"/>
    <mergeCell ref="P29:P30"/>
    <mergeCell ref="Q29:Q30"/>
    <mergeCell ref="O29:O30"/>
    <mergeCell ref="N29:N30"/>
    <mergeCell ref="P21:P22"/>
    <mergeCell ref="Q21:Q22"/>
    <mergeCell ref="R21:R22"/>
    <mergeCell ref="L21:L22"/>
    <mergeCell ref="M21:M22"/>
    <mergeCell ref="N21:N22"/>
    <mergeCell ref="O21:O22"/>
    <mergeCell ref="B29:B30"/>
    <mergeCell ref="C29:C30"/>
    <mergeCell ref="D29:D30"/>
    <mergeCell ref="E29:E30"/>
    <mergeCell ref="M29:M30"/>
    <mergeCell ref="K29:K30"/>
    <mergeCell ref="L29:L30"/>
    <mergeCell ref="F29:F30"/>
    <mergeCell ref="J29:J30"/>
    <mergeCell ref="H29:H30"/>
    <mergeCell ref="G29:G30"/>
    <mergeCell ref="I29:I30"/>
  </mergeCells>
  <phoneticPr fontId="0" type="noConversion"/>
  <hyperlinks>
    <hyperlink ref="A1" location="obsah!A1" display="obsah"/>
  </hyperlinks>
  <printOptions verticalCentered="1"/>
  <pageMargins left="0.71" right="0.57999999999999996" top="0.78" bottom="0.39370078740157483" header="0.55118110236220474" footer="0.51181102362204722"/>
  <pageSetup paperSize="9" scale="72" orientation="landscape" r:id="rId1"/>
  <headerFooter alignWithMargins="0"/>
  <rowBreaks count="1" manualBreakCount="1">
    <brk id="35" max="16383" man="1"/>
  </rowBreaks>
</worksheet>
</file>

<file path=xl/worksheets/sheet20.xml><?xml version="1.0" encoding="utf-8"?>
<worksheet xmlns="http://schemas.openxmlformats.org/spreadsheetml/2006/main" xmlns:r="http://schemas.openxmlformats.org/officeDocument/2006/relationships">
  <dimension ref="A1:J48"/>
  <sheetViews>
    <sheetView showGridLines="0" workbookViewId="0">
      <selection activeCell="A7" sqref="A7:J7"/>
    </sheetView>
  </sheetViews>
  <sheetFormatPr defaultRowHeight="12.75"/>
  <cols>
    <col min="9" max="9" width="9" customWidth="1"/>
    <col min="10" max="10" width="9.140625" customWidth="1"/>
    <col min="265" max="265" width="9" customWidth="1"/>
    <col min="266" max="266" width="9.140625" customWidth="1"/>
    <col min="521" max="521" width="9" customWidth="1"/>
    <col min="522" max="522" width="9.140625" customWidth="1"/>
    <col min="777" max="777" width="9" customWidth="1"/>
    <col min="778" max="778" width="9.140625" customWidth="1"/>
    <col min="1033" max="1033" width="9" customWidth="1"/>
    <col min="1034" max="1034" width="9.140625" customWidth="1"/>
    <col min="1289" max="1289" width="9" customWidth="1"/>
    <col min="1290" max="1290" width="9.140625" customWidth="1"/>
    <col min="1545" max="1545" width="9" customWidth="1"/>
    <col min="1546" max="1546" width="9.140625" customWidth="1"/>
    <col min="1801" max="1801" width="9" customWidth="1"/>
    <col min="1802" max="1802" width="9.140625" customWidth="1"/>
    <col min="2057" max="2057" width="9" customWidth="1"/>
    <col min="2058" max="2058" width="9.140625" customWidth="1"/>
    <col min="2313" max="2313" width="9" customWidth="1"/>
    <col min="2314" max="2314" width="9.140625" customWidth="1"/>
    <col min="2569" max="2569" width="9" customWidth="1"/>
    <col min="2570" max="2570" width="9.140625" customWidth="1"/>
    <col min="2825" max="2825" width="9" customWidth="1"/>
    <col min="2826" max="2826" width="9.140625" customWidth="1"/>
    <col min="3081" max="3081" width="9" customWidth="1"/>
    <col min="3082" max="3082" width="9.140625" customWidth="1"/>
    <col min="3337" max="3337" width="9" customWidth="1"/>
    <col min="3338" max="3338" width="9.140625" customWidth="1"/>
    <col min="3593" max="3593" width="9" customWidth="1"/>
    <col min="3594" max="3594" width="9.140625" customWidth="1"/>
    <col min="3849" max="3849" width="9" customWidth="1"/>
    <col min="3850" max="3850" width="9.140625" customWidth="1"/>
    <col min="4105" max="4105" width="9" customWidth="1"/>
    <col min="4106" max="4106" width="9.140625" customWidth="1"/>
    <col min="4361" max="4361" width="9" customWidth="1"/>
    <col min="4362" max="4362" width="9.140625" customWidth="1"/>
    <col min="4617" max="4617" width="9" customWidth="1"/>
    <col min="4618" max="4618" width="9.140625" customWidth="1"/>
    <col min="4873" max="4873" width="9" customWidth="1"/>
    <col min="4874" max="4874" width="9.140625" customWidth="1"/>
    <col min="5129" max="5129" width="9" customWidth="1"/>
    <col min="5130" max="5130" width="9.140625" customWidth="1"/>
    <col min="5385" max="5385" width="9" customWidth="1"/>
    <col min="5386" max="5386" width="9.140625" customWidth="1"/>
    <col min="5641" max="5641" width="9" customWidth="1"/>
    <col min="5642" max="5642" width="9.140625" customWidth="1"/>
    <col min="5897" max="5897" width="9" customWidth="1"/>
    <col min="5898" max="5898" width="9.140625" customWidth="1"/>
    <col min="6153" max="6153" width="9" customWidth="1"/>
    <col min="6154" max="6154" width="9.140625" customWidth="1"/>
    <col min="6409" max="6409" width="9" customWidth="1"/>
    <col min="6410" max="6410" width="9.140625" customWidth="1"/>
    <col min="6665" max="6665" width="9" customWidth="1"/>
    <col min="6666" max="6666" width="9.140625" customWidth="1"/>
    <col min="6921" max="6921" width="9" customWidth="1"/>
    <col min="6922" max="6922" width="9.140625" customWidth="1"/>
    <col min="7177" max="7177" width="9" customWidth="1"/>
    <col min="7178" max="7178" width="9.140625" customWidth="1"/>
    <col min="7433" max="7433" width="9" customWidth="1"/>
    <col min="7434" max="7434" width="9.140625" customWidth="1"/>
    <col min="7689" max="7689" width="9" customWidth="1"/>
    <col min="7690" max="7690" width="9.140625" customWidth="1"/>
    <col min="7945" max="7945" width="9" customWidth="1"/>
    <col min="7946" max="7946" width="9.140625" customWidth="1"/>
    <col min="8201" max="8201" width="9" customWidth="1"/>
    <col min="8202" max="8202" width="9.140625" customWidth="1"/>
    <col min="8457" max="8457" width="9" customWidth="1"/>
    <col min="8458" max="8458" width="9.140625" customWidth="1"/>
    <col min="8713" max="8713" width="9" customWidth="1"/>
    <col min="8714" max="8714" width="9.140625" customWidth="1"/>
    <col min="8969" max="8969" width="9" customWidth="1"/>
    <col min="8970" max="8970" width="9.140625" customWidth="1"/>
    <col min="9225" max="9225" width="9" customWidth="1"/>
    <col min="9226" max="9226" width="9.140625" customWidth="1"/>
    <col min="9481" max="9481" width="9" customWidth="1"/>
    <col min="9482" max="9482" width="9.140625" customWidth="1"/>
    <col min="9737" max="9737" width="9" customWidth="1"/>
    <col min="9738" max="9738" width="9.140625" customWidth="1"/>
    <col min="9993" max="9993" width="9" customWidth="1"/>
    <col min="9994" max="9994" width="9.140625" customWidth="1"/>
    <col min="10249" max="10249" width="9" customWidth="1"/>
    <col min="10250" max="10250" width="9.140625" customWidth="1"/>
    <col min="10505" max="10505" width="9" customWidth="1"/>
    <col min="10506" max="10506" width="9.140625" customWidth="1"/>
    <col min="10761" max="10761" width="9" customWidth="1"/>
    <col min="10762" max="10762" width="9.140625" customWidth="1"/>
    <col min="11017" max="11017" width="9" customWidth="1"/>
    <col min="11018" max="11018" width="9.140625" customWidth="1"/>
    <col min="11273" max="11273" width="9" customWidth="1"/>
    <col min="11274" max="11274" width="9.140625" customWidth="1"/>
    <col min="11529" max="11529" width="9" customWidth="1"/>
    <col min="11530" max="11530" width="9.140625" customWidth="1"/>
    <col min="11785" max="11785" width="9" customWidth="1"/>
    <col min="11786" max="11786" width="9.140625" customWidth="1"/>
    <col min="12041" max="12041" width="9" customWidth="1"/>
    <col min="12042" max="12042" width="9.140625" customWidth="1"/>
    <col min="12297" max="12297" width="9" customWidth="1"/>
    <col min="12298" max="12298" width="9.140625" customWidth="1"/>
    <col min="12553" max="12553" width="9" customWidth="1"/>
    <col min="12554" max="12554" width="9.140625" customWidth="1"/>
    <col min="12809" max="12809" width="9" customWidth="1"/>
    <col min="12810" max="12810" width="9.140625" customWidth="1"/>
    <col min="13065" max="13065" width="9" customWidth="1"/>
    <col min="13066" max="13066" width="9.140625" customWidth="1"/>
    <col min="13321" max="13321" width="9" customWidth="1"/>
    <col min="13322" max="13322" width="9.140625" customWidth="1"/>
    <col min="13577" max="13577" width="9" customWidth="1"/>
    <col min="13578" max="13578" width="9.140625" customWidth="1"/>
    <col min="13833" max="13833" width="9" customWidth="1"/>
    <col min="13834" max="13834" width="9.140625" customWidth="1"/>
    <col min="14089" max="14089" width="9" customWidth="1"/>
    <col min="14090" max="14090" width="9.140625" customWidth="1"/>
    <col min="14345" max="14345" width="9" customWidth="1"/>
    <col min="14346" max="14346" width="9.140625" customWidth="1"/>
    <col min="14601" max="14601" width="9" customWidth="1"/>
    <col min="14602" max="14602" width="9.140625" customWidth="1"/>
    <col min="14857" max="14857" width="9" customWidth="1"/>
    <col min="14858" max="14858" width="9.140625" customWidth="1"/>
    <col min="15113" max="15113" width="9" customWidth="1"/>
    <col min="15114" max="15114" width="9.140625" customWidth="1"/>
    <col min="15369" max="15369" width="9" customWidth="1"/>
    <col min="15370" max="15370" width="9.140625" customWidth="1"/>
    <col min="15625" max="15625" width="9" customWidth="1"/>
    <col min="15626" max="15626" width="9.140625" customWidth="1"/>
    <col min="15881" max="15881" width="9" customWidth="1"/>
    <col min="15882" max="15882" width="9.140625" customWidth="1"/>
    <col min="16137" max="16137" width="9" customWidth="1"/>
    <col min="16138" max="16138" width="9.140625" customWidth="1"/>
  </cols>
  <sheetData>
    <row r="1" spans="1:10" ht="25.5" customHeight="1">
      <c r="A1" s="951" t="s">
        <v>200</v>
      </c>
      <c r="B1" s="951"/>
      <c r="C1" s="951"/>
      <c r="D1" s="951"/>
      <c r="E1" s="951"/>
      <c r="F1" s="951"/>
      <c r="G1" s="951"/>
      <c r="H1" s="951"/>
      <c r="I1" s="951"/>
    </row>
    <row r="2" spans="1:10">
      <c r="A2" s="648"/>
      <c r="B2" s="649"/>
      <c r="C2" s="649"/>
      <c r="D2" s="649"/>
      <c r="E2" s="649"/>
      <c r="F2" s="649"/>
      <c r="G2" s="649"/>
      <c r="H2" s="649"/>
      <c r="I2" s="649"/>
    </row>
    <row r="3" spans="1:10">
      <c r="A3" s="950" t="s">
        <v>201</v>
      </c>
      <c r="B3" s="950"/>
      <c r="C3" s="950"/>
      <c r="D3" s="950"/>
      <c r="E3" s="950"/>
      <c r="F3" s="950"/>
      <c r="G3" s="950"/>
      <c r="H3" s="950"/>
      <c r="I3" s="950"/>
    </row>
    <row r="4" spans="1:10">
      <c r="A4" s="952" t="s">
        <v>253</v>
      </c>
      <c r="B4" s="952"/>
      <c r="C4" s="952"/>
      <c r="D4" s="952"/>
      <c r="E4" s="952"/>
      <c r="F4" s="952"/>
      <c r="G4" s="952"/>
      <c r="H4" s="952"/>
      <c r="I4" s="952"/>
    </row>
    <row r="5" spans="1:10" ht="6.75" customHeight="1">
      <c r="A5" s="658"/>
      <c r="B5" s="649"/>
      <c r="C5" s="649"/>
      <c r="D5" s="649"/>
      <c r="E5" s="649"/>
      <c r="F5" s="649"/>
      <c r="G5" s="649"/>
      <c r="H5" s="649"/>
      <c r="I5" s="649"/>
    </row>
    <row r="6" spans="1:10">
      <c r="A6" s="950" t="s">
        <v>243</v>
      </c>
      <c r="B6" s="950"/>
      <c r="C6" s="950"/>
      <c r="D6" s="950"/>
      <c r="E6" s="950"/>
      <c r="F6" s="950"/>
      <c r="G6" s="950"/>
      <c r="H6" s="950"/>
      <c r="I6" s="950"/>
    </row>
    <row r="7" spans="1:10" ht="51.75" customHeight="1">
      <c r="A7" s="953" t="s">
        <v>244</v>
      </c>
      <c r="B7" s="953"/>
      <c r="C7" s="953"/>
      <c r="D7" s="953"/>
      <c r="E7" s="953"/>
      <c r="F7" s="953"/>
      <c r="G7" s="953"/>
      <c r="H7" s="953"/>
      <c r="I7" s="953"/>
      <c r="J7" s="953"/>
    </row>
    <row r="8" spans="1:10" ht="6.75" customHeight="1">
      <c r="A8" s="658"/>
      <c r="B8" s="649"/>
      <c r="C8" s="649"/>
      <c r="D8" s="649"/>
      <c r="E8" s="649"/>
      <c r="F8" s="649"/>
      <c r="G8" s="649"/>
      <c r="H8" s="649"/>
      <c r="I8" s="649"/>
    </row>
    <row r="9" spans="1:10">
      <c r="A9" s="950" t="s">
        <v>202</v>
      </c>
      <c r="B9" s="950"/>
      <c r="C9" s="950"/>
      <c r="D9" s="950"/>
      <c r="E9" s="950"/>
      <c r="F9" s="950"/>
      <c r="G9" s="950"/>
      <c r="H9" s="950"/>
      <c r="I9" s="950"/>
    </row>
    <row r="10" spans="1:10">
      <c r="A10" s="952" t="s">
        <v>203</v>
      </c>
      <c r="B10" s="952"/>
      <c r="C10" s="952"/>
      <c r="D10" s="952"/>
      <c r="E10" s="952"/>
      <c r="F10" s="952"/>
      <c r="G10" s="952"/>
      <c r="H10" s="952"/>
      <c r="I10" s="952"/>
    </row>
    <row r="11" spans="1:10" ht="6.75" customHeight="1">
      <c r="A11" s="658"/>
      <c r="B11" s="649"/>
      <c r="C11" s="649"/>
      <c r="D11" s="649"/>
      <c r="E11" s="649"/>
      <c r="F11" s="649"/>
      <c r="G11" s="649"/>
      <c r="H11" s="649"/>
      <c r="I11" s="649"/>
    </row>
    <row r="12" spans="1:10">
      <c r="A12" s="950" t="s">
        <v>204</v>
      </c>
      <c r="B12" s="950"/>
      <c r="C12" s="950"/>
      <c r="D12" s="950"/>
      <c r="E12" s="950"/>
      <c r="F12" s="950"/>
      <c r="G12" s="950"/>
      <c r="H12" s="950"/>
      <c r="I12" s="950"/>
    </row>
    <row r="13" spans="1:10" ht="25.5" customHeight="1">
      <c r="A13" s="953" t="s">
        <v>254</v>
      </c>
      <c r="B13" s="953"/>
      <c r="C13" s="953"/>
      <c r="D13" s="953"/>
      <c r="E13" s="953"/>
      <c r="F13" s="953"/>
      <c r="G13" s="953"/>
      <c r="H13" s="953"/>
      <c r="I13" s="953"/>
      <c r="J13" s="953"/>
    </row>
    <row r="14" spans="1:10" ht="6.75" customHeight="1">
      <c r="A14" s="657"/>
      <c r="B14" s="649"/>
      <c r="C14" s="649"/>
      <c r="D14" s="649"/>
      <c r="E14" s="649"/>
      <c r="F14" s="649"/>
      <c r="G14" s="649"/>
      <c r="H14" s="649"/>
      <c r="I14" s="649"/>
    </row>
    <row r="15" spans="1:10">
      <c r="A15" s="950" t="s">
        <v>205</v>
      </c>
      <c r="B15" s="950"/>
      <c r="C15" s="950"/>
      <c r="D15" s="950"/>
      <c r="E15" s="950"/>
      <c r="F15" s="950"/>
      <c r="G15" s="950"/>
      <c r="H15" s="950"/>
      <c r="I15" s="950"/>
    </row>
    <row r="16" spans="1:10">
      <c r="A16" s="650" t="s">
        <v>206</v>
      </c>
      <c r="B16" s="651"/>
      <c r="C16" s="651"/>
      <c r="D16" s="651"/>
      <c r="E16" s="651"/>
      <c r="F16" s="651"/>
      <c r="G16" s="651"/>
      <c r="H16" s="651"/>
      <c r="I16" s="651"/>
      <c r="J16" s="651"/>
    </row>
    <row r="17" spans="1:10" s="652" customFormat="1">
      <c r="A17" s="650" t="s">
        <v>207</v>
      </c>
      <c r="B17" s="651"/>
      <c r="C17" s="651"/>
      <c r="D17" s="651"/>
      <c r="E17" s="651"/>
      <c r="F17" s="651"/>
      <c r="G17" s="651"/>
      <c r="H17" s="651"/>
      <c r="I17" s="651"/>
      <c r="J17" s="651"/>
    </row>
    <row r="18" spans="1:10">
      <c r="A18" s="650" t="s">
        <v>255</v>
      </c>
      <c r="B18" s="651"/>
      <c r="C18" s="651"/>
      <c r="D18" s="651"/>
      <c r="E18" s="651"/>
      <c r="F18" s="651"/>
      <c r="G18" s="651"/>
      <c r="H18" s="651"/>
      <c r="I18" s="651"/>
      <c r="J18" s="651"/>
    </row>
    <row r="19" spans="1:10">
      <c r="A19" s="650" t="s">
        <v>256</v>
      </c>
      <c r="B19" s="653"/>
      <c r="C19" s="653"/>
      <c r="D19" s="653"/>
      <c r="E19" s="653"/>
      <c r="F19" s="653"/>
      <c r="G19" s="653"/>
      <c r="H19" s="653"/>
      <c r="I19" s="653"/>
      <c r="J19" s="653"/>
    </row>
    <row r="20" spans="1:10">
      <c r="A20" s="650" t="s">
        <v>208</v>
      </c>
      <c r="B20" s="653"/>
      <c r="C20" s="653"/>
      <c r="D20" s="653"/>
      <c r="E20" s="653"/>
      <c r="F20" s="653"/>
      <c r="G20" s="653"/>
      <c r="H20" s="653"/>
      <c r="I20" s="653"/>
      <c r="J20" s="653"/>
    </row>
    <row r="21" spans="1:10">
      <c r="A21" s="650" t="s">
        <v>209</v>
      </c>
      <c r="B21" s="657"/>
      <c r="C21" s="657"/>
      <c r="D21" s="657"/>
      <c r="E21" s="657"/>
      <c r="F21" s="657"/>
      <c r="G21" s="657"/>
      <c r="H21" s="657"/>
      <c r="I21" s="657"/>
    </row>
    <row r="22" spans="1:10">
      <c r="A22" s="650" t="s">
        <v>210</v>
      </c>
      <c r="B22" s="657"/>
      <c r="C22" s="657"/>
      <c r="D22" s="657"/>
      <c r="E22" s="657"/>
      <c r="F22" s="657"/>
      <c r="G22" s="657"/>
      <c r="H22" s="657"/>
      <c r="I22" s="657"/>
    </row>
    <row r="23" spans="1:10">
      <c r="A23" s="650" t="s">
        <v>257</v>
      </c>
      <c r="B23" s="657"/>
      <c r="C23" s="657"/>
      <c r="D23" s="657"/>
      <c r="E23" s="657"/>
      <c r="F23" s="657"/>
      <c r="G23" s="657"/>
      <c r="H23" s="657"/>
      <c r="I23" s="657"/>
    </row>
    <row r="24" spans="1:10">
      <c r="A24" s="650" t="s">
        <v>258</v>
      </c>
      <c r="B24" s="657"/>
      <c r="C24" s="657"/>
      <c r="D24" s="657"/>
      <c r="E24" s="657"/>
      <c r="F24" s="657"/>
      <c r="G24" s="657"/>
      <c r="H24" s="657"/>
      <c r="I24" s="657"/>
    </row>
    <row r="25" spans="1:10">
      <c r="A25" s="650" t="s">
        <v>259</v>
      </c>
      <c r="B25" s="657"/>
      <c r="C25" s="657"/>
      <c r="D25" s="657"/>
      <c r="E25" s="657"/>
      <c r="F25" s="657"/>
      <c r="G25" s="657"/>
      <c r="H25" s="657"/>
      <c r="I25" s="657"/>
    </row>
    <row r="26" spans="1:10">
      <c r="A26" s="650" t="s">
        <v>260</v>
      </c>
      <c r="B26" s="657"/>
      <c r="C26" s="657"/>
      <c r="D26" s="657"/>
      <c r="E26" s="657"/>
      <c r="F26" s="657"/>
      <c r="G26" s="657"/>
      <c r="H26" s="657"/>
      <c r="I26" s="657"/>
    </row>
    <row r="27" spans="1:10">
      <c r="A27" s="650" t="s">
        <v>211</v>
      </c>
      <c r="B27" s="657"/>
      <c r="C27" s="657"/>
      <c r="D27" s="657"/>
      <c r="E27" s="657"/>
      <c r="F27" s="657"/>
      <c r="G27" s="657"/>
      <c r="H27" s="657"/>
      <c r="I27" s="657"/>
    </row>
    <row r="28" spans="1:10">
      <c r="A28" s="650" t="s">
        <v>212</v>
      </c>
      <c r="B28" s="657"/>
      <c r="C28" s="657"/>
      <c r="D28" s="657"/>
      <c r="E28" s="657"/>
      <c r="F28" s="657"/>
      <c r="G28" s="657"/>
      <c r="H28" s="657"/>
      <c r="I28" s="657"/>
    </row>
    <row r="29" spans="1:10">
      <c r="A29" s="650" t="s">
        <v>261</v>
      </c>
      <c r="B29" s="657"/>
      <c r="C29" s="657"/>
      <c r="D29" s="657"/>
      <c r="E29" s="657"/>
      <c r="F29" s="657"/>
      <c r="G29" s="657"/>
      <c r="H29" s="657"/>
      <c r="I29" s="657"/>
    </row>
    <row r="30" spans="1:10">
      <c r="A30" s="650" t="s">
        <v>262</v>
      </c>
      <c r="B30" s="657"/>
      <c r="C30" s="657"/>
      <c r="D30" s="657"/>
      <c r="E30" s="657"/>
      <c r="F30" s="657"/>
      <c r="G30" s="657"/>
      <c r="H30" s="657"/>
      <c r="I30" s="657"/>
    </row>
    <row r="31" spans="1:10">
      <c r="A31" s="650" t="s">
        <v>263</v>
      </c>
      <c r="B31" s="657"/>
      <c r="C31" s="657"/>
      <c r="D31" s="657"/>
      <c r="E31" s="657"/>
      <c r="F31" s="657"/>
      <c r="G31" s="657"/>
      <c r="H31" s="657"/>
      <c r="I31" s="657"/>
    </row>
    <row r="32" spans="1:10">
      <c r="A32" s="650" t="s">
        <v>264</v>
      </c>
      <c r="B32" s="657"/>
      <c r="C32" s="657"/>
      <c r="D32" s="657"/>
      <c r="E32" s="657"/>
      <c r="F32" s="657"/>
      <c r="G32" s="657"/>
      <c r="H32" s="657"/>
      <c r="I32" s="657"/>
    </row>
    <row r="33" spans="1:10">
      <c r="A33" s="650" t="s">
        <v>265</v>
      </c>
      <c r="B33" s="657"/>
      <c r="C33" s="657"/>
      <c r="D33" s="657"/>
      <c r="E33" s="657"/>
      <c r="F33" s="657"/>
      <c r="G33" s="657"/>
      <c r="H33" s="657"/>
      <c r="I33" s="657"/>
    </row>
    <row r="34" spans="1:10">
      <c r="A34" s="650" t="s">
        <v>266</v>
      </c>
      <c r="B34" s="657"/>
      <c r="C34" s="657"/>
      <c r="D34" s="657"/>
      <c r="E34" s="657"/>
      <c r="F34" s="657"/>
      <c r="G34" s="657"/>
      <c r="H34" s="657"/>
      <c r="I34" s="657"/>
    </row>
    <row r="35" spans="1:10">
      <c r="A35" s="650" t="s">
        <v>267</v>
      </c>
      <c r="B35" s="657"/>
      <c r="C35" s="657"/>
      <c r="D35" s="657"/>
      <c r="E35" s="657"/>
      <c r="F35" s="657"/>
      <c r="G35" s="657"/>
      <c r="H35" s="657"/>
      <c r="I35" s="657"/>
    </row>
    <row r="36" spans="1:10" ht="6.75" customHeight="1">
      <c r="A36" s="654"/>
      <c r="B36" s="649"/>
      <c r="C36" s="649"/>
      <c r="D36" s="649"/>
      <c r="E36" s="649"/>
      <c r="F36" s="649"/>
      <c r="G36" s="649"/>
      <c r="H36" s="649"/>
      <c r="I36" s="649"/>
    </row>
    <row r="37" spans="1:10">
      <c r="A37" s="950" t="s">
        <v>213</v>
      </c>
      <c r="B37" s="950"/>
      <c r="C37" s="950"/>
      <c r="D37" s="950"/>
      <c r="E37" s="950"/>
      <c r="F37" s="950"/>
      <c r="G37" s="950"/>
      <c r="H37" s="950"/>
      <c r="I37" s="950"/>
    </row>
    <row r="38" spans="1:10">
      <c r="A38" s="952" t="s">
        <v>268</v>
      </c>
      <c r="B38" s="952"/>
      <c r="C38" s="952"/>
      <c r="D38" s="952"/>
      <c r="E38" s="952"/>
      <c r="F38" s="952"/>
      <c r="G38" s="952"/>
      <c r="H38" s="952"/>
      <c r="I38" s="952"/>
    </row>
    <row r="39" spans="1:10" ht="6.75" customHeight="1">
      <c r="A39" s="658"/>
      <c r="B39" s="649"/>
      <c r="C39" s="649"/>
      <c r="D39" s="649"/>
      <c r="E39" s="649"/>
      <c r="F39" s="649"/>
      <c r="G39" s="649"/>
      <c r="H39" s="649"/>
      <c r="I39" s="649"/>
    </row>
    <row r="40" spans="1:10">
      <c r="A40" s="950" t="s">
        <v>214</v>
      </c>
      <c r="B40" s="950"/>
      <c r="C40" s="950"/>
      <c r="D40" s="950"/>
      <c r="E40" s="950"/>
      <c r="F40" s="950"/>
      <c r="G40" s="950"/>
      <c r="H40" s="950"/>
      <c r="I40" s="950"/>
    </row>
    <row r="41" spans="1:10" ht="26.25" customHeight="1">
      <c r="A41" s="953" t="s">
        <v>215</v>
      </c>
      <c r="B41" s="953"/>
      <c r="C41" s="953"/>
      <c r="D41" s="953"/>
      <c r="E41" s="953"/>
      <c r="F41" s="953"/>
      <c r="G41" s="953"/>
      <c r="H41" s="953"/>
      <c r="I41" s="953"/>
      <c r="J41" s="953"/>
    </row>
    <row r="42" spans="1:10" ht="6.75" customHeight="1">
      <c r="A42" s="654"/>
      <c r="B42" s="649"/>
      <c r="C42" s="649"/>
      <c r="D42" s="649"/>
      <c r="E42" s="649"/>
      <c r="F42" s="649"/>
      <c r="G42" s="649"/>
      <c r="H42" s="649"/>
      <c r="I42" s="649"/>
    </row>
    <row r="43" spans="1:10">
      <c r="A43" s="950" t="s">
        <v>216</v>
      </c>
      <c r="B43" s="950"/>
      <c r="C43" s="950"/>
      <c r="D43" s="950"/>
      <c r="E43" s="950"/>
      <c r="F43" s="950"/>
      <c r="G43" s="950"/>
      <c r="H43" s="950"/>
      <c r="I43" s="950"/>
    </row>
    <row r="44" spans="1:10">
      <c r="A44" s="952" t="s">
        <v>217</v>
      </c>
      <c r="B44" s="952"/>
      <c r="C44" s="952"/>
      <c r="D44" s="952"/>
      <c r="E44" s="952"/>
      <c r="F44" s="952"/>
      <c r="G44" s="952"/>
      <c r="H44" s="952"/>
      <c r="I44" s="952"/>
    </row>
    <row r="45" spans="1:10" ht="6.75" customHeight="1">
      <c r="A45" s="654"/>
      <c r="B45" s="649"/>
      <c r="C45" s="649"/>
      <c r="D45" s="649"/>
      <c r="E45" s="649"/>
      <c r="F45" s="649"/>
      <c r="G45" s="649"/>
      <c r="H45" s="649"/>
      <c r="I45" s="649"/>
    </row>
    <row r="46" spans="1:10">
      <c r="A46" s="950" t="s">
        <v>218</v>
      </c>
      <c r="B46" s="950"/>
      <c r="C46" s="950"/>
      <c r="D46" s="950"/>
      <c r="E46" s="950"/>
      <c r="F46" s="950"/>
      <c r="G46" s="950"/>
      <c r="H46" s="950"/>
      <c r="I46" s="950"/>
    </row>
    <row r="47" spans="1:10" ht="66" customHeight="1">
      <c r="A47" s="953" t="s">
        <v>219</v>
      </c>
      <c r="B47" s="953"/>
      <c r="C47" s="953"/>
      <c r="D47" s="953"/>
      <c r="E47" s="953"/>
      <c r="F47" s="953"/>
      <c r="G47" s="953"/>
      <c r="H47" s="953"/>
      <c r="I47" s="953"/>
      <c r="J47" s="953"/>
    </row>
    <row r="48" spans="1:10" ht="15">
      <c r="A48" s="655"/>
    </row>
  </sheetData>
  <mergeCells count="18">
    <mergeCell ref="A47:J47"/>
    <mergeCell ref="A10:I10"/>
    <mergeCell ref="A12:I12"/>
    <mergeCell ref="A13:J13"/>
    <mergeCell ref="A15:I15"/>
    <mergeCell ref="A37:I37"/>
    <mergeCell ref="A38:I38"/>
    <mergeCell ref="A40:I40"/>
    <mergeCell ref="A41:J41"/>
    <mergeCell ref="A43:I43"/>
    <mergeCell ref="A44:I44"/>
    <mergeCell ref="A46:I46"/>
    <mergeCell ref="A9:I9"/>
    <mergeCell ref="A1:I1"/>
    <mergeCell ref="A3:I3"/>
    <mergeCell ref="A4:I4"/>
    <mergeCell ref="A6:I6"/>
    <mergeCell ref="A7:J7"/>
  </mergeCells>
  <pageMargins left="0.6" right="0.48"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G30"/>
  <sheetViews>
    <sheetView workbookViewId="0">
      <selection activeCell="I7" sqref="I7"/>
    </sheetView>
  </sheetViews>
  <sheetFormatPr defaultRowHeight="12.75"/>
  <sheetData>
    <row r="1" spans="1:7" ht="35.25" customHeight="1">
      <c r="A1" s="637" t="s">
        <v>177</v>
      </c>
      <c r="B1" s="638"/>
      <c r="C1" s="638"/>
      <c r="E1" s="637" t="s">
        <v>178</v>
      </c>
      <c r="F1" s="638"/>
      <c r="G1" s="638"/>
    </row>
    <row r="2" spans="1:7">
      <c r="A2" s="638"/>
      <c r="B2" s="638"/>
      <c r="C2" s="638"/>
      <c r="F2" s="638"/>
      <c r="G2" s="638"/>
    </row>
    <row r="3" spans="1:7" ht="16.5" thickBot="1">
      <c r="A3" s="639" t="s">
        <v>75</v>
      </c>
      <c r="B3" s="640" t="s">
        <v>179</v>
      </c>
      <c r="C3" s="640" t="s">
        <v>354</v>
      </c>
      <c r="E3" s="639" t="s">
        <v>75</v>
      </c>
      <c r="F3" s="640" t="s">
        <v>179</v>
      </c>
      <c r="G3" s="640" t="s">
        <v>354</v>
      </c>
    </row>
    <row r="4" spans="1:7" ht="13.5" thickTop="1">
      <c r="A4" s="641" t="s">
        <v>180</v>
      </c>
      <c r="B4" s="642" t="s">
        <v>181</v>
      </c>
      <c r="C4" s="642" t="s">
        <v>355</v>
      </c>
      <c r="E4" s="641" t="s">
        <v>180</v>
      </c>
      <c r="F4" s="642" t="s">
        <v>182</v>
      </c>
      <c r="G4" s="642" t="s">
        <v>356</v>
      </c>
    </row>
    <row r="5" spans="1:7">
      <c r="A5" s="643" t="s">
        <v>183</v>
      </c>
      <c r="B5" s="644" t="s">
        <v>186</v>
      </c>
      <c r="C5" s="644" t="s">
        <v>387</v>
      </c>
      <c r="E5" s="643" t="s">
        <v>183</v>
      </c>
      <c r="F5" s="644" t="s">
        <v>222</v>
      </c>
      <c r="G5" s="644" t="s">
        <v>388</v>
      </c>
    </row>
    <row r="6" spans="1:7">
      <c r="A6" s="643" t="s">
        <v>80</v>
      </c>
      <c r="B6" s="644" t="s">
        <v>223</v>
      </c>
      <c r="C6" s="644" t="s">
        <v>389</v>
      </c>
      <c r="E6" s="643" t="s">
        <v>80</v>
      </c>
      <c r="F6" s="644" t="s">
        <v>224</v>
      </c>
      <c r="G6" s="644" t="s">
        <v>390</v>
      </c>
    </row>
    <row r="7" spans="1:7">
      <c r="A7" s="643" t="s">
        <v>184</v>
      </c>
      <c r="B7" s="644" t="s">
        <v>225</v>
      </c>
      <c r="C7" s="644" t="s">
        <v>415</v>
      </c>
      <c r="E7" s="643" t="s">
        <v>184</v>
      </c>
      <c r="F7" s="644" t="s">
        <v>226</v>
      </c>
      <c r="G7" s="644" t="s">
        <v>416</v>
      </c>
    </row>
    <row r="8" spans="1:7" ht="16.5" thickBot="1">
      <c r="A8" s="645" t="s">
        <v>81</v>
      </c>
      <c r="B8" s="646" t="s">
        <v>227</v>
      </c>
      <c r="C8" s="646" t="s">
        <v>417</v>
      </c>
      <c r="E8" s="645" t="s">
        <v>81</v>
      </c>
      <c r="F8" s="646" t="s">
        <v>228</v>
      </c>
      <c r="G8" s="646" t="s">
        <v>418</v>
      </c>
    </row>
    <row r="9" spans="1:7" ht="13.5" thickTop="1">
      <c r="A9" s="641" t="s">
        <v>185</v>
      </c>
      <c r="B9" s="642" t="s">
        <v>229</v>
      </c>
      <c r="C9" s="642"/>
      <c r="E9" s="641" t="s">
        <v>185</v>
      </c>
      <c r="F9" s="642" t="s">
        <v>230</v>
      </c>
      <c r="G9" s="642"/>
    </row>
    <row r="10" spans="1:7">
      <c r="A10" s="643" t="s">
        <v>82</v>
      </c>
      <c r="B10" s="644" t="s">
        <v>231</v>
      </c>
      <c r="C10" s="644"/>
      <c r="E10" s="643" t="s">
        <v>82</v>
      </c>
      <c r="F10" s="644" t="s">
        <v>232</v>
      </c>
      <c r="G10" s="644"/>
    </row>
    <row r="11" spans="1:7">
      <c r="A11" s="643" t="s">
        <v>187</v>
      </c>
      <c r="B11" s="644" t="s">
        <v>233</v>
      </c>
      <c r="C11" s="644"/>
      <c r="E11" s="643" t="s">
        <v>187</v>
      </c>
      <c r="F11" s="644" t="s">
        <v>234</v>
      </c>
      <c r="G11" s="644"/>
    </row>
    <row r="12" spans="1:7">
      <c r="A12" s="643" t="s">
        <v>83</v>
      </c>
      <c r="B12" s="644" t="s">
        <v>199</v>
      </c>
      <c r="C12" s="644"/>
      <c r="E12" s="643" t="s">
        <v>83</v>
      </c>
      <c r="F12" s="644" t="s">
        <v>235</v>
      </c>
      <c r="G12" s="644"/>
    </row>
    <row r="13" spans="1:7">
      <c r="A13" s="643" t="s">
        <v>188</v>
      </c>
      <c r="B13" s="644" t="s">
        <v>236</v>
      </c>
      <c r="C13" s="644"/>
      <c r="E13" s="643" t="s">
        <v>188</v>
      </c>
      <c r="F13" s="644" t="s">
        <v>237</v>
      </c>
      <c r="G13" s="644"/>
    </row>
    <row r="14" spans="1:7">
      <c r="A14" s="647" t="s">
        <v>189</v>
      </c>
      <c r="B14" s="644" t="s">
        <v>238</v>
      </c>
      <c r="C14" s="644"/>
      <c r="E14" s="647" t="s">
        <v>189</v>
      </c>
      <c r="F14" s="644" t="s">
        <v>239</v>
      </c>
      <c r="G14" s="644"/>
    </row>
    <row r="15" spans="1:7" ht="16.5" thickBot="1">
      <c r="A15" s="645" t="s">
        <v>84</v>
      </c>
      <c r="B15" s="646" t="s">
        <v>240</v>
      </c>
      <c r="C15" s="646"/>
      <c r="E15" s="645" t="s">
        <v>84</v>
      </c>
      <c r="F15" s="646" t="s">
        <v>241</v>
      </c>
      <c r="G15" s="646"/>
    </row>
    <row r="16" spans="1:7" ht="13.5" thickTop="1">
      <c r="A16" s="641" t="s">
        <v>190</v>
      </c>
      <c r="B16" s="642" t="s">
        <v>245</v>
      </c>
      <c r="C16" s="642"/>
      <c r="E16" s="641" t="s">
        <v>190</v>
      </c>
      <c r="F16" s="642" t="s">
        <v>246</v>
      </c>
      <c r="G16" s="642"/>
    </row>
    <row r="17" spans="1:7">
      <c r="A17" s="643" t="s">
        <v>85</v>
      </c>
      <c r="B17" s="644" t="s">
        <v>247</v>
      </c>
      <c r="C17" s="644"/>
      <c r="E17" s="643" t="s">
        <v>85</v>
      </c>
      <c r="F17" s="644" t="s">
        <v>248</v>
      </c>
      <c r="G17" s="644"/>
    </row>
    <row r="18" spans="1:7">
      <c r="A18" s="643" t="s">
        <v>191</v>
      </c>
      <c r="B18" s="644" t="s">
        <v>249</v>
      </c>
      <c r="C18" s="644"/>
      <c r="E18" s="643" t="s">
        <v>191</v>
      </c>
      <c r="F18" s="644" t="s">
        <v>250</v>
      </c>
      <c r="G18" s="644"/>
    </row>
    <row r="19" spans="1:7">
      <c r="A19" s="643" t="s">
        <v>86</v>
      </c>
      <c r="B19" s="644" t="s">
        <v>251</v>
      </c>
      <c r="C19" s="644"/>
      <c r="E19" s="643" t="s">
        <v>86</v>
      </c>
      <c r="F19" s="644" t="s">
        <v>252</v>
      </c>
      <c r="G19" s="644"/>
    </row>
    <row r="20" spans="1:7">
      <c r="A20" s="643" t="s">
        <v>192</v>
      </c>
      <c r="B20" s="644" t="s">
        <v>269</v>
      </c>
      <c r="C20" s="644"/>
      <c r="E20" s="643" t="s">
        <v>192</v>
      </c>
      <c r="F20" s="644" t="s">
        <v>270</v>
      </c>
      <c r="G20" s="644"/>
    </row>
    <row r="21" spans="1:7">
      <c r="A21" s="647" t="s">
        <v>193</v>
      </c>
      <c r="B21" s="644" t="s">
        <v>271</v>
      </c>
      <c r="C21" s="644"/>
      <c r="E21" s="647" t="s">
        <v>193</v>
      </c>
      <c r="F21" s="644" t="s">
        <v>272</v>
      </c>
      <c r="G21" s="644"/>
    </row>
    <row r="22" spans="1:7" ht="16.5" thickBot="1">
      <c r="A22" s="645" t="s">
        <v>87</v>
      </c>
      <c r="B22" s="646" t="s">
        <v>273</v>
      </c>
      <c r="C22" s="646"/>
      <c r="E22" s="645" t="s">
        <v>87</v>
      </c>
      <c r="F22" s="646" t="s">
        <v>274</v>
      </c>
      <c r="G22" s="646"/>
    </row>
    <row r="23" spans="1:7" ht="13.5" thickTop="1">
      <c r="A23" s="641" t="s">
        <v>194</v>
      </c>
      <c r="B23" s="642" t="s">
        <v>275</v>
      </c>
      <c r="C23" s="642"/>
      <c r="E23" s="641" t="s">
        <v>194</v>
      </c>
      <c r="F23" s="642" t="s">
        <v>276</v>
      </c>
      <c r="G23" s="642"/>
    </row>
    <row r="24" spans="1:7">
      <c r="A24" s="643" t="s">
        <v>88</v>
      </c>
      <c r="B24" s="644" t="s">
        <v>277</v>
      </c>
      <c r="C24" s="644"/>
      <c r="E24" s="643" t="s">
        <v>88</v>
      </c>
      <c r="F24" s="644" t="s">
        <v>278</v>
      </c>
      <c r="G24" s="644"/>
    </row>
    <row r="25" spans="1:7">
      <c r="A25" s="643" t="s">
        <v>196</v>
      </c>
      <c r="B25" s="644" t="s">
        <v>233</v>
      </c>
      <c r="C25" s="644"/>
      <c r="E25" s="643" t="s">
        <v>196</v>
      </c>
      <c r="F25" s="644" t="s">
        <v>279</v>
      </c>
      <c r="G25" s="644"/>
    </row>
    <row r="26" spans="1:7">
      <c r="A26" s="643" t="s">
        <v>89</v>
      </c>
      <c r="B26" s="644" t="s">
        <v>280</v>
      </c>
      <c r="C26" s="644"/>
      <c r="E26" s="643" t="s">
        <v>89</v>
      </c>
      <c r="F26" s="644" t="s">
        <v>281</v>
      </c>
      <c r="G26" s="644"/>
    </row>
    <row r="27" spans="1:7">
      <c r="A27" s="643" t="s">
        <v>197</v>
      </c>
      <c r="B27" s="644" t="s">
        <v>282</v>
      </c>
      <c r="C27" s="644"/>
      <c r="E27" s="643" t="s">
        <v>197</v>
      </c>
      <c r="F27" s="644" t="s">
        <v>283</v>
      </c>
      <c r="G27" s="644"/>
    </row>
    <row r="28" spans="1:7">
      <c r="A28" s="647" t="s">
        <v>198</v>
      </c>
      <c r="B28" s="644" t="s">
        <v>195</v>
      </c>
      <c r="C28" s="644"/>
      <c r="E28" s="647" t="s">
        <v>198</v>
      </c>
      <c r="F28" s="644" t="s">
        <v>284</v>
      </c>
      <c r="G28" s="644"/>
    </row>
    <row r="29" spans="1:7" ht="16.5" thickBot="1">
      <c r="A29" s="645" t="s">
        <v>90</v>
      </c>
      <c r="B29" s="646" t="s">
        <v>285</v>
      </c>
      <c r="C29" s="646"/>
      <c r="E29" s="645" t="s">
        <v>90</v>
      </c>
      <c r="F29" s="646" t="s">
        <v>286</v>
      </c>
      <c r="G29" s="646"/>
    </row>
    <row r="30" spans="1:7" ht="13.5" thickTop="1"/>
  </sheetData>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List3"/>
  <dimension ref="A1:AA49"/>
  <sheetViews>
    <sheetView showGridLines="0" zoomScale="75" workbookViewId="0">
      <selection activeCell="N29" sqref="N29:N30"/>
    </sheetView>
  </sheetViews>
  <sheetFormatPr defaultColWidth="8.85546875" defaultRowHeight="12.75"/>
  <cols>
    <col min="1" max="1" width="39.140625" style="6" customWidth="1"/>
    <col min="2" max="2" width="10.28515625" style="6" customWidth="1"/>
    <col min="3" max="3" width="6.140625" style="6" customWidth="1"/>
    <col min="4" max="4" width="10.140625" style="6" customWidth="1"/>
    <col min="5" max="5" width="6" style="6" customWidth="1"/>
    <col min="6" max="6" width="7.5703125" style="6" bestFit="1" customWidth="1"/>
    <col min="7" max="7" width="10" style="6" customWidth="1"/>
    <col min="8" max="8" width="6.140625" style="6" customWidth="1"/>
    <col min="9" max="9" width="10" style="6" customWidth="1"/>
    <col min="10" max="10" width="6.140625" style="6" customWidth="1"/>
    <col min="11" max="11" width="7.5703125" style="6" customWidth="1"/>
    <col min="12" max="12" width="10" style="6" customWidth="1"/>
    <col min="13" max="13" width="6.140625" style="6" customWidth="1"/>
    <col min="14" max="14" width="10" style="6" customWidth="1"/>
    <col min="15" max="15" width="6.140625" style="6" customWidth="1"/>
    <col min="16" max="16" width="7.5703125" style="6" bestFit="1" customWidth="1"/>
    <col min="17" max="18" width="9.42578125" style="6" customWidth="1"/>
    <col min="19" max="16384" width="8.85546875" style="6"/>
  </cols>
  <sheetData>
    <row r="1" spans="1:27" ht="14.25">
      <c r="A1" s="427" t="s">
        <v>133</v>
      </c>
    </row>
    <row r="2" spans="1:27" ht="22.5" customHeight="1">
      <c r="A2" s="820" t="s">
        <v>391</v>
      </c>
      <c r="B2" s="820"/>
      <c r="C2" s="820"/>
      <c r="D2" s="820"/>
      <c r="E2" s="820"/>
      <c r="F2" s="820"/>
      <c r="G2" s="820"/>
      <c r="H2" s="820"/>
      <c r="I2" s="820"/>
      <c r="J2" s="820"/>
      <c r="K2" s="820"/>
      <c r="L2" s="820"/>
      <c r="M2" s="820"/>
      <c r="N2" s="820"/>
      <c r="O2" s="820"/>
      <c r="P2" s="820"/>
      <c r="Q2" s="820"/>
      <c r="R2" s="820"/>
      <c r="S2" s="325"/>
    </row>
    <row r="3" spans="1:27" s="13" customFormat="1" ht="26.25" customHeight="1">
      <c r="A3" s="821" t="s">
        <v>392</v>
      </c>
      <c r="B3" s="821"/>
      <c r="C3" s="821"/>
      <c r="D3" s="821"/>
      <c r="E3" s="821"/>
      <c r="F3" s="821"/>
      <c r="G3" s="821"/>
      <c r="H3" s="821"/>
      <c r="I3" s="821"/>
      <c r="J3" s="821"/>
      <c r="K3" s="821"/>
      <c r="L3" s="821"/>
      <c r="M3" s="821"/>
      <c r="N3" s="821"/>
      <c r="O3" s="821"/>
      <c r="P3" s="821"/>
      <c r="Q3" s="821"/>
      <c r="R3" s="821"/>
      <c r="S3" s="325"/>
    </row>
    <row r="4" spans="1:27" ht="13.5" thickBot="1">
      <c r="A4" s="81"/>
      <c r="B4" s="81"/>
      <c r="C4" s="81"/>
      <c r="D4" s="81"/>
      <c r="E4" s="81"/>
      <c r="F4" s="81"/>
      <c r="G4" s="81"/>
      <c r="H4" s="81"/>
      <c r="I4" s="81"/>
      <c r="J4" s="81"/>
      <c r="K4" s="81"/>
      <c r="L4" s="81"/>
      <c r="M4" s="326"/>
      <c r="N4" s="81"/>
      <c r="O4" s="81"/>
      <c r="P4" s="81"/>
      <c r="Q4" s="81"/>
      <c r="R4" s="81"/>
      <c r="S4" s="325"/>
      <c r="T4" s="83"/>
      <c r="U4" s="83"/>
      <c r="V4" s="83"/>
      <c r="W4" s="83"/>
      <c r="X4" s="83"/>
      <c r="Y4" s="83"/>
      <c r="Z4" s="83"/>
      <c r="AA4" s="83"/>
    </row>
    <row r="5" spans="1:27" ht="26.25" customHeight="1" thickBot="1">
      <c r="A5" s="84"/>
      <c r="B5" s="826" t="s">
        <v>0</v>
      </c>
      <c r="C5" s="824"/>
      <c r="D5" s="824"/>
      <c r="E5" s="824"/>
      <c r="F5" s="825"/>
      <c r="G5" s="824" t="s">
        <v>1</v>
      </c>
      <c r="H5" s="824"/>
      <c r="I5" s="824"/>
      <c r="J5" s="824"/>
      <c r="K5" s="825"/>
      <c r="L5" s="824" t="s">
        <v>2</v>
      </c>
      <c r="M5" s="824"/>
      <c r="N5" s="824"/>
      <c r="O5" s="824"/>
      <c r="P5" s="825"/>
      <c r="Q5" s="85" t="s">
        <v>3</v>
      </c>
      <c r="R5" s="86"/>
      <c r="S5" s="325"/>
      <c r="T5" s="88"/>
      <c r="U5" s="88"/>
      <c r="V5" s="88"/>
      <c r="W5" s="88"/>
      <c r="X5" s="88"/>
      <c r="Y5" s="88"/>
      <c r="Z5" s="88"/>
      <c r="AA5" s="88"/>
    </row>
    <row r="6" spans="1:27" ht="20.25" customHeight="1" thickBot="1">
      <c r="A6" s="89"/>
      <c r="B6" s="827" t="s">
        <v>393</v>
      </c>
      <c r="C6" s="828"/>
      <c r="D6" s="360" t="s">
        <v>394</v>
      </c>
      <c r="E6" s="333"/>
      <c r="F6" s="368" t="s">
        <v>4</v>
      </c>
      <c r="G6" s="827" t="s">
        <v>393</v>
      </c>
      <c r="H6" s="828"/>
      <c r="I6" s="332" t="s">
        <v>394</v>
      </c>
      <c r="J6" s="333"/>
      <c r="K6" s="368" t="s">
        <v>4</v>
      </c>
      <c r="L6" s="829" t="s">
        <v>393</v>
      </c>
      <c r="M6" s="830"/>
      <c r="N6" s="332" t="s">
        <v>394</v>
      </c>
      <c r="O6" s="333"/>
      <c r="P6" s="368" t="s">
        <v>4</v>
      </c>
      <c r="Q6" s="726" t="s">
        <v>395</v>
      </c>
      <c r="R6" s="334" t="s">
        <v>396</v>
      </c>
      <c r="S6" s="325"/>
      <c r="T6" s="88"/>
      <c r="U6" s="88"/>
      <c r="V6" s="88"/>
      <c r="W6" s="88"/>
      <c r="X6" s="88"/>
      <c r="Y6" s="88"/>
      <c r="Z6" s="88"/>
      <c r="AA6" s="88"/>
    </row>
    <row r="7" spans="1:27" ht="18.75" customHeight="1" thickBot="1">
      <c r="A7" s="89"/>
      <c r="B7" s="328" t="s">
        <v>137</v>
      </c>
      <c r="C7" s="330" t="s">
        <v>5</v>
      </c>
      <c r="D7" s="328" t="s">
        <v>137</v>
      </c>
      <c r="E7" s="330" t="s">
        <v>5</v>
      </c>
      <c r="F7" s="369" t="s">
        <v>287</v>
      </c>
      <c r="G7" s="329" t="s">
        <v>137</v>
      </c>
      <c r="H7" s="330" t="s">
        <v>5</v>
      </c>
      <c r="I7" s="329" t="s">
        <v>137</v>
      </c>
      <c r="J7" s="330" t="s">
        <v>5</v>
      </c>
      <c r="K7" s="369" t="s">
        <v>287</v>
      </c>
      <c r="L7" s="329" t="s">
        <v>137</v>
      </c>
      <c r="M7" s="330" t="s">
        <v>5</v>
      </c>
      <c r="N7" s="329" t="s">
        <v>137</v>
      </c>
      <c r="O7" s="330" t="s">
        <v>5</v>
      </c>
      <c r="P7" s="369" t="s">
        <v>287</v>
      </c>
      <c r="Q7" s="335" t="s">
        <v>137</v>
      </c>
      <c r="R7" s="335" t="s">
        <v>137</v>
      </c>
      <c r="S7" s="325"/>
    </row>
    <row r="8" spans="1:27" ht="33" customHeight="1" thickTop="1" thickBot="1">
      <c r="A8" s="340" t="s">
        <v>8</v>
      </c>
      <c r="B8" s="341">
        <f t="shared" ref="B8:B21" si="0">G8+L8</f>
        <v>72775</v>
      </c>
      <c r="C8" s="342">
        <v>100</v>
      </c>
      <c r="D8" s="361">
        <f t="shared" ref="D8:D21" si="1">I8+N8</f>
        <v>81609</v>
      </c>
      <c r="E8" s="342">
        <v>100</v>
      </c>
      <c r="F8" s="370">
        <f t="shared" ref="F8:F21" si="2">D8/B8*100</f>
        <v>112.1387839230505</v>
      </c>
      <c r="G8" s="351">
        <f>SUM(G9,G17,G21,G26,G28,G23)</f>
        <v>38847</v>
      </c>
      <c r="H8" s="342">
        <v>100</v>
      </c>
      <c r="I8" s="351">
        <f>SUM(I9,I17,I21,I26,I28,I23)</f>
        <v>43943</v>
      </c>
      <c r="J8" s="389">
        <v>100</v>
      </c>
      <c r="K8" s="380">
        <f t="shared" ref="K8:K21" si="3">I8/G8*100</f>
        <v>113.11813010013643</v>
      </c>
      <c r="L8" s="351">
        <f>SUM(L9,L17,L21,L26,L28,L23)</f>
        <v>33928</v>
      </c>
      <c r="M8" s="342">
        <v>100</v>
      </c>
      <c r="N8" s="351">
        <f>SUM(N9,N17,N21,N26,N28,N23)</f>
        <v>37666</v>
      </c>
      <c r="O8" s="391">
        <v>100</v>
      </c>
      <c r="P8" s="380">
        <f>N8/L8*100</f>
        <v>111.01744871492572</v>
      </c>
      <c r="Q8" s="383">
        <f t="shared" ref="Q8:Q21" si="4">G8-L8</f>
        <v>4919</v>
      </c>
      <c r="R8" s="383">
        <f t="shared" ref="R8:R21" si="5">I8-N8</f>
        <v>6277</v>
      </c>
      <c r="S8" s="325"/>
    </row>
    <row r="9" spans="1:27" ht="24.75" customHeight="1" thickTop="1">
      <c r="A9" s="92" t="s">
        <v>9</v>
      </c>
      <c r="B9" s="57">
        <f t="shared" si="0"/>
        <v>59012</v>
      </c>
      <c r="C9" s="17">
        <f>B9/B$8*100</f>
        <v>81.088285812435586</v>
      </c>
      <c r="D9" s="362">
        <f t="shared" si="1"/>
        <v>66980</v>
      </c>
      <c r="E9" s="17">
        <f>D9/D$8*100</f>
        <v>82.074281022926385</v>
      </c>
      <c r="F9" s="371">
        <f t="shared" si="2"/>
        <v>113.50233850742222</v>
      </c>
      <c r="G9" s="352">
        <v>34509</v>
      </c>
      <c r="H9" s="17">
        <f>G9/G$8*100</f>
        <v>88.833114526218239</v>
      </c>
      <c r="I9" s="352">
        <v>39428</v>
      </c>
      <c r="J9" s="17">
        <f>I9/$I$8*100</f>
        <v>89.725325990487676</v>
      </c>
      <c r="K9" s="371">
        <f t="shared" si="3"/>
        <v>114.25425251383696</v>
      </c>
      <c r="L9" s="376">
        <v>24503</v>
      </c>
      <c r="M9" s="17">
        <f>L9/L$8*100</f>
        <v>72.22058476774346</v>
      </c>
      <c r="N9" s="376">
        <v>27552</v>
      </c>
      <c r="O9" s="51">
        <f t="shared" ref="O9:O21" si="6">N9/$N$8*100</f>
        <v>73.148197313226788</v>
      </c>
      <c r="P9" s="371">
        <f t="shared" ref="P9:P28" si="7">N9/L9*100</f>
        <v>112.44337428070033</v>
      </c>
      <c r="Q9" s="384">
        <f t="shared" si="4"/>
        <v>10006</v>
      </c>
      <c r="R9" s="384">
        <f t="shared" si="5"/>
        <v>11876</v>
      </c>
      <c r="S9" s="325"/>
    </row>
    <row r="10" spans="1:27" ht="23.25" customHeight="1">
      <c r="A10" s="94" t="s">
        <v>242</v>
      </c>
      <c r="B10" s="58">
        <f t="shared" si="0"/>
        <v>53470</v>
      </c>
      <c r="C10" s="16">
        <f t="shared" ref="C10:C29" si="8">B10/B$8*100</f>
        <v>73.473033321882525</v>
      </c>
      <c r="D10" s="363">
        <f t="shared" si="1"/>
        <v>60993</v>
      </c>
      <c r="E10" s="16">
        <f t="shared" ref="E10:E21" si="9">D10/$D$8*100</f>
        <v>74.738080358783947</v>
      </c>
      <c r="F10" s="372">
        <f t="shared" si="2"/>
        <v>114.06957172246119</v>
      </c>
      <c r="G10" s="353">
        <v>31578</v>
      </c>
      <c r="H10" s="16">
        <f t="shared" ref="H10:H29" si="10">G10/G$8*100</f>
        <v>81.288130357556568</v>
      </c>
      <c r="I10" s="353">
        <v>36231</v>
      </c>
      <c r="J10" s="16">
        <f>I10/$I$8*100</f>
        <v>82.449992035136418</v>
      </c>
      <c r="K10" s="372">
        <f t="shared" si="3"/>
        <v>114.73494204826144</v>
      </c>
      <c r="L10" s="377">
        <v>21892</v>
      </c>
      <c r="M10" s="16">
        <f t="shared" ref="M10:M29" si="11">L10/L$8*100</f>
        <v>64.524876208441412</v>
      </c>
      <c r="N10" s="377">
        <v>24762</v>
      </c>
      <c r="O10" s="16">
        <f t="shared" si="6"/>
        <v>65.740986566133913</v>
      </c>
      <c r="P10" s="372">
        <f t="shared" si="7"/>
        <v>113.1098118033985</v>
      </c>
      <c r="Q10" s="385">
        <f t="shared" si="4"/>
        <v>9686</v>
      </c>
      <c r="R10" s="385">
        <f t="shared" si="5"/>
        <v>11469</v>
      </c>
      <c r="S10" s="325"/>
    </row>
    <row r="11" spans="1:27" ht="23.25" customHeight="1">
      <c r="A11" s="94" t="s">
        <v>138</v>
      </c>
      <c r="B11" s="58">
        <f t="shared" si="0"/>
        <v>20767</v>
      </c>
      <c r="C11" s="16">
        <f t="shared" si="8"/>
        <v>28.535898316729646</v>
      </c>
      <c r="D11" s="363">
        <f t="shared" si="1"/>
        <v>24268</v>
      </c>
      <c r="E11" s="16">
        <f t="shared" si="9"/>
        <v>29.736916271489665</v>
      </c>
      <c r="F11" s="372">
        <f t="shared" si="2"/>
        <v>116.85847739201618</v>
      </c>
      <c r="G11" s="353">
        <v>12207</v>
      </c>
      <c r="H11" s="16">
        <f t="shared" si="10"/>
        <v>31.42327592864314</v>
      </c>
      <c r="I11" s="353">
        <v>14308</v>
      </c>
      <c r="J11" s="16">
        <f t="shared" ref="J11:J30" si="12">I11/$I$8*100</f>
        <v>32.560362287508823</v>
      </c>
      <c r="K11" s="372">
        <f t="shared" si="3"/>
        <v>117.2114360612763</v>
      </c>
      <c r="L11" s="377">
        <v>8560</v>
      </c>
      <c r="M11" s="16">
        <f t="shared" si="11"/>
        <v>25.229898608818672</v>
      </c>
      <c r="N11" s="377">
        <v>9960</v>
      </c>
      <c r="O11" s="16">
        <f t="shared" si="6"/>
        <v>26.442945892847664</v>
      </c>
      <c r="P11" s="372">
        <f t="shared" si="7"/>
        <v>116.35514018691589</v>
      </c>
      <c r="Q11" s="385">
        <f>G11-L11</f>
        <v>3647</v>
      </c>
      <c r="R11" s="385">
        <f>I11-N11</f>
        <v>4348</v>
      </c>
      <c r="S11" s="325"/>
    </row>
    <row r="12" spans="1:27" ht="23.25" customHeight="1">
      <c r="A12" s="94" t="s">
        <v>139</v>
      </c>
      <c r="B12" s="58">
        <f t="shared" si="0"/>
        <v>5459</v>
      </c>
      <c r="C12" s="16">
        <f t="shared" si="8"/>
        <v>7.5012023359670223</v>
      </c>
      <c r="D12" s="363">
        <f t="shared" si="1"/>
        <v>5455</v>
      </c>
      <c r="E12" s="16">
        <f t="shared" si="9"/>
        <v>6.6843117793380635</v>
      </c>
      <c r="F12" s="372">
        <f t="shared" si="2"/>
        <v>99.926726506686208</v>
      </c>
      <c r="G12" s="353">
        <v>3399</v>
      </c>
      <c r="H12" s="16">
        <f t="shared" si="10"/>
        <v>8.7497104023476719</v>
      </c>
      <c r="I12" s="353">
        <v>3484</v>
      </c>
      <c r="J12" s="16">
        <f t="shared" si="12"/>
        <v>7.9284527683590111</v>
      </c>
      <c r="K12" s="372">
        <f t="shared" si="3"/>
        <v>102.50073551044426</v>
      </c>
      <c r="L12" s="377">
        <v>2060</v>
      </c>
      <c r="M12" s="16">
        <f t="shared" si="11"/>
        <v>6.0716812072624382</v>
      </c>
      <c r="N12" s="377">
        <v>1971</v>
      </c>
      <c r="O12" s="16">
        <f t="shared" si="6"/>
        <v>5.2328359793978656</v>
      </c>
      <c r="P12" s="372">
        <f t="shared" si="7"/>
        <v>95.679611650485441</v>
      </c>
      <c r="Q12" s="385">
        <f>G12-L12</f>
        <v>1339</v>
      </c>
      <c r="R12" s="385">
        <f>I12-N12</f>
        <v>1513</v>
      </c>
      <c r="S12" s="325"/>
    </row>
    <row r="13" spans="1:27" ht="23.25" customHeight="1">
      <c r="A13" s="94" t="s">
        <v>10</v>
      </c>
      <c r="B13" s="58">
        <f t="shared" si="0"/>
        <v>1544</v>
      </c>
      <c r="C13" s="16">
        <f t="shared" si="8"/>
        <v>2.121607694950189</v>
      </c>
      <c r="D13" s="363">
        <f t="shared" si="1"/>
        <v>1525</v>
      </c>
      <c r="E13" s="16">
        <f t="shared" si="9"/>
        <v>1.8686664461027582</v>
      </c>
      <c r="F13" s="372">
        <f t="shared" si="2"/>
        <v>98.769430051813472</v>
      </c>
      <c r="G13" s="353">
        <v>806</v>
      </c>
      <c r="H13" s="16">
        <f t="shared" si="10"/>
        <v>2.0748062913481093</v>
      </c>
      <c r="I13" s="353">
        <v>889</v>
      </c>
      <c r="J13" s="16">
        <f t="shared" si="12"/>
        <v>2.023075347609403</v>
      </c>
      <c r="K13" s="372">
        <f t="shared" si="3"/>
        <v>110.29776674937966</v>
      </c>
      <c r="L13" s="377">
        <v>738</v>
      </c>
      <c r="M13" s="16">
        <f t="shared" si="11"/>
        <v>2.1751945295920772</v>
      </c>
      <c r="N13" s="377">
        <v>636</v>
      </c>
      <c r="O13" s="16">
        <f t="shared" si="6"/>
        <v>1.6885254606276217</v>
      </c>
      <c r="P13" s="372">
        <f t="shared" si="7"/>
        <v>86.178861788617894</v>
      </c>
      <c r="Q13" s="385">
        <f t="shared" si="4"/>
        <v>68</v>
      </c>
      <c r="R13" s="385">
        <f t="shared" si="5"/>
        <v>253</v>
      </c>
      <c r="S13" s="325"/>
    </row>
    <row r="14" spans="1:27" ht="23.25" customHeight="1">
      <c r="A14" s="95" t="s">
        <v>11</v>
      </c>
      <c r="B14" s="58">
        <f t="shared" si="0"/>
        <v>3998</v>
      </c>
      <c r="C14" s="16">
        <f>B14/B$8*100</f>
        <v>5.4936447956028855</v>
      </c>
      <c r="D14" s="363">
        <f t="shared" si="1"/>
        <v>4462</v>
      </c>
      <c r="E14" s="16">
        <f>D14/$D$8*100</f>
        <v>5.4675342180396767</v>
      </c>
      <c r="F14" s="372">
        <f t="shared" si="2"/>
        <v>111.60580290145073</v>
      </c>
      <c r="G14" s="512">
        <f>G9-G10-G13</f>
        <v>2125</v>
      </c>
      <c r="H14" s="16">
        <f>G14/G$8*100-0.1</f>
        <v>5.3701778773135631</v>
      </c>
      <c r="I14" s="354">
        <f>I9-I10-I13</f>
        <v>2308</v>
      </c>
      <c r="J14" s="16">
        <f>I14/$I$8*100</f>
        <v>5.2522586077418474</v>
      </c>
      <c r="K14" s="372">
        <f t="shared" si="3"/>
        <v>108.61176470588236</v>
      </c>
      <c r="L14" s="514">
        <f>L9-L10-L13</f>
        <v>1873</v>
      </c>
      <c r="M14" s="16">
        <f>L14/L$8*100</f>
        <v>5.5205140297099744</v>
      </c>
      <c r="N14" s="377">
        <f>N9-N10-N13</f>
        <v>2154</v>
      </c>
      <c r="O14" s="16">
        <f>N14/$N$8*100</f>
        <v>5.7186852864652469</v>
      </c>
      <c r="P14" s="372">
        <f t="shared" si="7"/>
        <v>115.00266951414841</v>
      </c>
      <c r="Q14" s="385">
        <f t="shared" si="4"/>
        <v>252</v>
      </c>
      <c r="R14" s="385">
        <f t="shared" si="5"/>
        <v>154</v>
      </c>
      <c r="S14" s="325"/>
    </row>
    <row r="15" spans="1:27" ht="23.25" customHeight="1">
      <c r="A15" s="95" t="s">
        <v>153</v>
      </c>
      <c r="B15" s="58">
        <f t="shared" si="0"/>
        <v>111</v>
      </c>
      <c r="C15" s="16">
        <f>B15/B$8*100</f>
        <v>0.15252490553074546</v>
      </c>
      <c r="D15" s="363">
        <f t="shared" si="1"/>
        <v>103</v>
      </c>
      <c r="E15" s="16">
        <f>D15/$D$8*100</f>
        <v>0.12621156980235024</v>
      </c>
      <c r="F15" s="372">
        <f t="shared" si="2"/>
        <v>92.792792792792795</v>
      </c>
      <c r="G15" s="353">
        <v>76</v>
      </c>
      <c r="H15" s="16">
        <f>G15/G$8*100</f>
        <v>0.19563930290627335</v>
      </c>
      <c r="I15" s="353">
        <v>63</v>
      </c>
      <c r="J15" s="16">
        <f t="shared" si="12"/>
        <v>0.1433675443187766</v>
      </c>
      <c r="K15" s="372">
        <f t="shared" si="3"/>
        <v>82.89473684210526</v>
      </c>
      <c r="L15" s="377">
        <v>35</v>
      </c>
      <c r="M15" s="16">
        <f>L15/L$8*100</f>
        <v>0.10315963216222589</v>
      </c>
      <c r="N15" s="377">
        <v>40</v>
      </c>
      <c r="O15" s="16">
        <f t="shared" ref="O15:O20" si="13">N15/$N$8*100</f>
        <v>0.10619656985079381</v>
      </c>
      <c r="P15" s="372">
        <f t="shared" si="7"/>
        <v>114.28571428571428</v>
      </c>
      <c r="Q15" s="385">
        <f>G15-L15</f>
        <v>41</v>
      </c>
      <c r="R15" s="385">
        <f>I15-N15</f>
        <v>23</v>
      </c>
      <c r="S15" s="325"/>
    </row>
    <row r="16" spans="1:27" ht="23.25" customHeight="1" thickBot="1">
      <c r="A16" s="525" t="s">
        <v>154</v>
      </c>
      <c r="B16" s="526">
        <f t="shared" si="0"/>
        <v>1550</v>
      </c>
      <c r="C16" s="527">
        <f>B16/B$8*100</f>
        <v>2.1298522844383374</v>
      </c>
      <c r="D16" s="528">
        <f t="shared" si="1"/>
        <v>1837</v>
      </c>
      <c r="E16" s="527">
        <f t="shared" si="9"/>
        <v>2.2509772206496832</v>
      </c>
      <c r="F16" s="552">
        <f t="shared" si="2"/>
        <v>118.51612903225805</v>
      </c>
      <c r="G16" s="530">
        <v>836</v>
      </c>
      <c r="H16" s="527">
        <f>G16/G$8*100</f>
        <v>2.1520323319690067</v>
      </c>
      <c r="I16" s="530">
        <v>898</v>
      </c>
      <c r="J16" s="527">
        <f t="shared" si="12"/>
        <v>2.0435564253692284</v>
      </c>
      <c r="K16" s="529">
        <f t="shared" si="3"/>
        <v>107.41626794258374</v>
      </c>
      <c r="L16" s="548">
        <v>714</v>
      </c>
      <c r="M16" s="527">
        <f>L16/L$8*100</f>
        <v>2.1044564961094081</v>
      </c>
      <c r="N16" s="548">
        <v>939</v>
      </c>
      <c r="O16" s="527">
        <f t="shared" si="13"/>
        <v>2.4929644772473849</v>
      </c>
      <c r="P16" s="529">
        <f t="shared" si="7"/>
        <v>131.51260504201682</v>
      </c>
      <c r="Q16" s="533">
        <f>G16-L16</f>
        <v>122</v>
      </c>
      <c r="R16" s="533">
        <f>I16-N16</f>
        <v>-41</v>
      </c>
      <c r="S16" s="325"/>
    </row>
    <row r="17" spans="1:19" ht="24.75" customHeight="1">
      <c r="A17" s="96" t="s">
        <v>12</v>
      </c>
      <c r="B17" s="57">
        <f t="shared" si="0"/>
        <v>4230</v>
      </c>
      <c r="C17" s="17">
        <f t="shared" si="8"/>
        <v>5.8124355891446235</v>
      </c>
      <c r="D17" s="362">
        <f t="shared" si="1"/>
        <v>4619</v>
      </c>
      <c r="E17" s="51">
        <f t="shared" si="9"/>
        <v>5.6599149603597647</v>
      </c>
      <c r="F17" s="371">
        <f t="shared" si="2"/>
        <v>109.19621749408984</v>
      </c>
      <c r="G17" s="352">
        <v>1631</v>
      </c>
      <c r="H17" s="17">
        <f t="shared" si="10"/>
        <v>4.1985224084227868</v>
      </c>
      <c r="I17" s="352">
        <v>1855</v>
      </c>
      <c r="J17" s="390">
        <f t="shared" si="12"/>
        <v>4.221377693830644</v>
      </c>
      <c r="K17" s="371">
        <f t="shared" si="3"/>
        <v>113.73390557939915</v>
      </c>
      <c r="L17" s="376">
        <v>2599</v>
      </c>
      <c r="M17" s="17">
        <f t="shared" si="11"/>
        <v>7.6603395425607168</v>
      </c>
      <c r="N17" s="376">
        <v>2764</v>
      </c>
      <c r="O17" s="51">
        <f t="shared" si="13"/>
        <v>7.3381829766898523</v>
      </c>
      <c r="P17" s="371">
        <f t="shared" si="7"/>
        <v>106.34859561369758</v>
      </c>
      <c r="Q17" s="384">
        <f t="shared" si="4"/>
        <v>-968</v>
      </c>
      <c r="R17" s="384">
        <f t="shared" si="5"/>
        <v>-909</v>
      </c>
      <c r="S17" s="325"/>
    </row>
    <row r="18" spans="1:19" ht="24.75" customHeight="1">
      <c r="A18" s="534" t="s">
        <v>140</v>
      </c>
      <c r="B18" s="58">
        <f>G18+L18</f>
        <v>178</v>
      </c>
      <c r="C18" s="16">
        <f t="shared" si="8"/>
        <v>0.24458948814840262</v>
      </c>
      <c r="D18" s="363">
        <f>I18+N18</f>
        <v>184</v>
      </c>
      <c r="E18" s="16">
        <f t="shared" si="9"/>
        <v>0.22546532857895574</v>
      </c>
      <c r="F18" s="372">
        <f t="shared" si="2"/>
        <v>103.37078651685394</v>
      </c>
      <c r="G18" s="521">
        <v>113</v>
      </c>
      <c r="H18" s="16">
        <f t="shared" si="10"/>
        <v>0.29088475300538008</v>
      </c>
      <c r="I18" s="521">
        <v>108</v>
      </c>
      <c r="J18" s="535">
        <f t="shared" si="12"/>
        <v>0.24577293311790274</v>
      </c>
      <c r="K18" s="372">
        <f t="shared" si="3"/>
        <v>95.575221238938056</v>
      </c>
      <c r="L18" s="377">
        <v>65</v>
      </c>
      <c r="M18" s="16">
        <f t="shared" si="11"/>
        <v>0.19158217401556238</v>
      </c>
      <c r="N18" s="377">
        <v>76</v>
      </c>
      <c r="O18" s="16">
        <f t="shared" si="13"/>
        <v>0.20177348271650827</v>
      </c>
      <c r="P18" s="372">
        <f>N18/L18*100</f>
        <v>116.92307692307693</v>
      </c>
      <c r="Q18" s="385">
        <f>G18-L18</f>
        <v>48</v>
      </c>
      <c r="R18" s="385">
        <f>I18-N18</f>
        <v>32</v>
      </c>
      <c r="S18" s="325"/>
    </row>
    <row r="19" spans="1:19" ht="24.75" customHeight="1">
      <c r="A19" s="534" t="s">
        <v>143</v>
      </c>
      <c r="B19" s="58">
        <f>G19+L19</f>
        <v>295</v>
      </c>
      <c r="C19" s="16">
        <f t="shared" si="8"/>
        <v>0.40535898316729646</v>
      </c>
      <c r="D19" s="363">
        <f>I19+N19</f>
        <v>313</v>
      </c>
      <c r="E19" s="16">
        <f t="shared" si="9"/>
        <v>0.38353612959354971</v>
      </c>
      <c r="F19" s="372">
        <f>D19/B19*100</f>
        <v>106.10169491525423</v>
      </c>
      <c r="G19" s="521">
        <v>132</v>
      </c>
      <c r="H19" s="16">
        <f t="shared" si="10"/>
        <v>0.3397945787319484</v>
      </c>
      <c r="I19" s="521">
        <v>142</v>
      </c>
      <c r="J19" s="535">
        <f t="shared" si="12"/>
        <v>0.32314589354390916</v>
      </c>
      <c r="K19" s="372">
        <f>I19/G19*100</f>
        <v>107.57575757575756</v>
      </c>
      <c r="L19" s="377">
        <v>163</v>
      </c>
      <c r="M19" s="16">
        <f t="shared" si="11"/>
        <v>0.48042914406979481</v>
      </c>
      <c r="N19" s="377">
        <v>171</v>
      </c>
      <c r="O19" s="16">
        <f t="shared" si="13"/>
        <v>0.45399033611214351</v>
      </c>
      <c r="P19" s="372">
        <f>N19/L19*100</f>
        <v>104.9079754601227</v>
      </c>
      <c r="Q19" s="385">
        <f>G19-L19</f>
        <v>-31</v>
      </c>
      <c r="R19" s="385">
        <f>I19-N19</f>
        <v>-29</v>
      </c>
      <c r="S19" s="325"/>
    </row>
    <row r="20" spans="1:19" ht="24.75" customHeight="1" thickBot="1">
      <c r="A20" s="564" t="s">
        <v>152</v>
      </c>
      <c r="B20" s="58">
        <f>G20+L20</f>
        <v>818</v>
      </c>
      <c r="C20" s="16">
        <f t="shared" si="8"/>
        <v>1.1240123668842323</v>
      </c>
      <c r="D20" s="363">
        <f>I20+N20</f>
        <v>919</v>
      </c>
      <c r="E20" s="16">
        <f t="shared" si="9"/>
        <v>1.126101287848154</v>
      </c>
      <c r="F20" s="552">
        <f t="shared" si="2"/>
        <v>112.34718826405867</v>
      </c>
      <c r="G20" s="536">
        <v>553</v>
      </c>
      <c r="H20" s="16">
        <f t="shared" si="10"/>
        <v>1.4235333487785413</v>
      </c>
      <c r="I20" s="536">
        <v>591</v>
      </c>
      <c r="J20" s="537">
        <f t="shared" si="12"/>
        <v>1.3449241062285233</v>
      </c>
      <c r="K20" s="372">
        <f t="shared" si="3"/>
        <v>106.87160940325498</v>
      </c>
      <c r="L20" s="377">
        <v>265</v>
      </c>
      <c r="M20" s="16">
        <f t="shared" si="11"/>
        <v>0.78106578637113888</v>
      </c>
      <c r="N20" s="377">
        <v>328</v>
      </c>
      <c r="O20" s="16">
        <f t="shared" si="13"/>
        <v>0.8708118727765094</v>
      </c>
      <c r="P20" s="372">
        <f>N20/L20*100</f>
        <v>123.77358490566037</v>
      </c>
      <c r="Q20" s="385">
        <f>G20-L20</f>
        <v>288</v>
      </c>
      <c r="R20" s="385">
        <f>I20-N20</f>
        <v>263</v>
      </c>
      <c r="S20" s="325"/>
    </row>
    <row r="21" spans="1:19" ht="15" customHeight="1">
      <c r="A21" s="837" t="s">
        <v>175</v>
      </c>
      <c r="B21" s="833">
        <f t="shared" si="0"/>
        <v>382</v>
      </c>
      <c r="C21" s="810">
        <f t="shared" si="8"/>
        <v>0.52490553074544832</v>
      </c>
      <c r="D21" s="835">
        <f t="shared" si="1"/>
        <v>428</v>
      </c>
      <c r="E21" s="810">
        <f t="shared" si="9"/>
        <v>0.52445195995539706</v>
      </c>
      <c r="F21" s="816">
        <f t="shared" si="2"/>
        <v>112.04188481675392</v>
      </c>
      <c r="G21" s="822">
        <v>192</v>
      </c>
      <c r="H21" s="810">
        <f t="shared" si="10"/>
        <v>0.49424665997374312</v>
      </c>
      <c r="I21" s="822">
        <v>228</v>
      </c>
      <c r="J21" s="810">
        <f t="shared" si="12"/>
        <v>0.51885396991557242</v>
      </c>
      <c r="K21" s="816">
        <f t="shared" si="3"/>
        <v>118.75</v>
      </c>
      <c r="L21" s="808">
        <v>190</v>
      </c>
      <c r="M21" s="810">
        <f t="shared" si="11"/>
        <v>0.56000943173779771</v>
      </c>
      <c r="N21" s="808">
        <v>200</v>
      </c>
      <c r="O21" s="812">
        <f t="shared" si="6"/>
        <v>0.5309828492539691</v>
      </c>
      <c r="P21" s="816">
        <f>N21/L21*100</f>
        <v>105.26315789473684</v>
      </c>
      <c r="Q21" s="806">
        <f t="shared" si="4"/>
        <v>2</v>
      </c>
      <c r="R21" s="806">
        <f t="shared" si="5"/>
        <v>28</v>
      </c>
      <c r="S21" s="325"/>
    </row>
    <row r="22" spans="1:19" ht="15.75" customHeight="1" thickBot="1">
      <c r="A22" s="838"/>
      <c r="B22" s="834"/>
      <c r="C22" s="811"/>
      <c r="D22" s="836"/>
      <c r="E22" s="811"/>
      <c r="F22" s="817"/>
      <c r="G22" s="823"/>
      <c r="H22" s="811"/>
      <c r="I22" s="823"/>
      <c r="J22" s="811">
        <f t="shared" si="12"/>
        <v>0</v>
      </c>
      <c r="K22" s="817"/>
      <c r="L22" s="809"/>
      <c r="M22" s="811"/>
      <c r="N22" s="809"/>
      <c r="O22" s="811"/>
      <c r="P22" s="817"/>
      <c r="Q22" s="807"/>
      <c r="R22" s="807"/>
      <c r="S22" s="325"/>
    </row>
    <row r="23" spans="1:19" ht="24.75" customHeight="1">
      <c r="A23" s="97" t="s">
        <v>118</v>
      </c>
      <c r="B23" s="59">
        <f t="shared" ref="B23:B29" si="14">G23+L23</f>
        <v>4701</v>
      </c>
      <c r="C23" s="17">
        <f t="shared" si="8"/>
        <v>6.459635863964273</v>
      </c>
      <c r="D23" s="364">
        <f t="shared" ref="D23:D29" si="15">I23+N23</f>
        <v>4600</v>
      </c>
      <c r="E23" s="51">
        <f t="shared" ref="E23:E29" si="16">D23/$D$8*100</f>
        <v>5.6366332144738944</v>
      </c>
      <c r="F23" s="372">
        <f t="shared" ref="F23:F29" si="17">D23/B23*100</f>
        <v>97.851520952988722</v>
      </c>
      <c r="G23" s="355">
        <v>2038</v>
      </c>
      <c r="H23" s="17">
        <f t="shared" si="10"/>
        <v>5.2462223595129611</v>
      </c>
      <c r="I23" s="355">
        <v>1880</v>
      </c>
      <c r="J23" s="51">
        <f t="shared" si="12"/>
        <v>4.2782695764968253</v>
      </c>
      <c r="K23" s="373">
        <f t="shared" ref="K23:K29" si="18">I23/G23*100</f>
        <v>92.247301275760549</v>
      </c>
      <c r="L23" s="378">
        <v>2663</v>
      </c>
      <c r="M23" s="17">
        <f t="shared" si="11"/>
        <v>7.8489742985145012</v>
      </c>
      <c r="N23" s="378">
        <v>2720</v>
      </c>
      <c r="O23" s="392">
        <f t="shared" ref="O23:O29" si="19">N23/$N$8*100</f>
        <v>7.2213667498539804</v>
      </c>
      <c r="P23" s="373">
        <f t="shared" si="7"/>
        <v>102.14044310927525</v>
      </c>
      <c r="Q23" s="386">
        <f t="shared" ref="Q23:Q29" si="20">G23-L23</f>
        <v>-625</v>
      </c>
      <c r="R23" s="386">
        <f t="shared" ref="R23:R29" si="21">I23-N23</f>
        <v>-840</v>
      </c>
      <c r="S23" s="325"/>
    </row>
    <row r="24" spans="1:19" ht="24.75" customHeight="1">
      <c r="A24" s="92" t="s">
        <v>141</v>
      </c>
      <c r="B24" s="58">
        <f t="shared" si="14"/>
        <v>3202</v>
      </c>
      <c r="C24" s="16">
        <f t="shared" si="8"/>
        <v>4.3998625901751982</v>
      </c>
      <c r="D24" s="363">
        <f t="shared" si="15"/>
        <v>2996</v>
      </c>
      <c r="E24" s="16">
        <f t="shared" si="16"/>
        <v>3.6711637196877795</v>
      </c>
      <c r="F24" s="372">
        <f t="shared" si="17"/>
        <v>93.566520924422235</v>
      </c>
      <c r="G24" s="523">
        <v>1423</v>
      </c>
      <c r="H24" s="16">
        <f t="shared" si="10"/>
        <v>3.663088526784565</v>
      </c>
      <c r="I24" s="523">
        <v>1384</v>
      </c>
      <c r="J24" s="16">
        <f t="shared" si="12"/>
        <v>3.1495346243997906</v>
      </c>
      <c r="K24" s="372">
        <f t="shared" si="18"/>
        <v>97.259311314125085</v>
      </c>
      <c r="L24" s="377">
        <v>1779</v>
      </c>
      <c r="M24" s="16">
        <f t="shared" si="11"/>
        <v>5.2434567319028531</v>
      </c>
      <c r="N24" s="377">
        <v>1612</v>
      </c>
      <c r="O24" s="524">
        <f t="shared" si="19"/>
        <v>4.2797217649869905</v>
      </c>
      <c r="P24" s="372">
        <f>N24/L24*100</f>
        <v>90.612703766160763</v>
      </c>
      <c r="Q24" s="385">
        <f t="shared" si="20"/>
        <v>-356</v>
      </c>
      <c r="R24" s="385">
        <f t="shared" si="21"/>
        <v>-228</v>
      </c>
      <c r="S24" s="325"/>
    </row>
    <row r="25" spans="1:19" ht="24.75" customHeight="1" thickBot="1">
      <c r="A25" s="545" t="s">
        <v>144</v>
      </c>
      <c r="B25" s="526">
        <f t="shared" si="14"/>
        <v>636</v>
      </c>
      <c r="C25" s="527">
        <f t="shared" si="8"/>
        <v>0.87392648574373066</v>
      </c>
      <c r="D25" s="528">
        <f t="shared" si="15"/>
        <v>663</v>
      </c>
      <c r="E25" s="527">
        <f t="shared" si="16"/>
        <v>0.81241039591221553</v>
      </c>
      <c r="F25" s="552">
        <f t="shared" si="17"/>
        <v>104.24528301886792</v>
      </c>
      <c r="G25" s="536">
        <v>350</v>
      </c>
      <c r="H25" s="527">
        <f t="shared" si="10"/>
        <v>0.90097047391046925</v>
      </c>
      <c r="I25" s="536">
        <v>291</v>
      </c>
      <c r="J25" s="527">
        <f t="shared" si="12"/>
        <v>0.66222151423434905</v>
      </c>
      <c r="K25" s="529">
        <f t="shared" si="18"/>
        <v>83.142857142857139</v>
      </c>
      <c r="L25" s="532">
        <v>286</v>
      </c>
      <c r="M25" s="527">
        <f t="shared" si="11"/>
        <v>0.84296156566847447</v>
      </c>
      <c r="N25" s="532">
        <v>372</v>
      </c>
      <c r="O25" s="546">
        <f t="shared" si="19"/>
        <v>0.98762809961238252</v>
      </c>
      <c r="P25" s="529">
        <f>N25/L25*100</f>
        <v>130.06993006993005</v>
      </c>
      <c r="Q25" s="533">
        <f t="shared" si="20"/>
        <v>64</v>
      </c>
      <c r="R25" s="533">
        <f t="shared" si="21"/>
        <v>-81</v>
      </c>
      <c r="S25" s="325"/>
    </row>
    <row r="26" spans="1:19" ht="24.75" customHeight="1">
      <c r="A26" s="538" t="s">
        <v>117</v>
      </c>
      <c r="B26" s="539">
        <f t="shared" si="14"/>
        <v>4216</v>
      </c>
      <c r="C26" s="17">
        <f t="shared" si="8"/>
        <v>5.7931982136722775</v>
      </c>
      <c r="D26" s="517">
        <f t="shared" si="15"/>
        <v>4757</v>
      </c>
      <c r="E26" s="540">
        <f t="shared" si="16"/>
        <v>5.8290139567939807</v>
      </c>
      <c r="F26" s="553">
        <f t="shared" si="17"/>
        <v>112.83206831119546</v>
      </c>
      <c r="G26" s="541">
        <v>446</v>
      </c>
      <c r="H26" s="17">
        <f t="shared" si="10"/>
        <v>1.1480938038973409</v>
      </c>
      <c r="I26" s="541">
        <v>525</v>
      </c>
      <c r="J26" s="540">
        <f t="shared" si="12"/>
        <v>1.1947295359898049</v>
      </c>
      <c r="K26" s="371">
        <f t="shared" si="18"/>
        <v>117.71300448430493</v>
      </c>
      <c r="L26" s="543">
        <v>3770</v>
      </c>
      <c r="M26" s="17">
        <f t="shared" si="11"/>
        <v>11.111766092902617</v>
      </c>
      <c r="N26" s="543">
        <v>4232</v>
      </c>
      <c r="O26" s="392">
        <f t="shared" si="19"/>
        <v>11.235597090213986</v>
      </c>
      <c r="P26" s="371">
        <f>N26/L26*100</f>
        <v>112.25464190981434</v>
      </c>
      <c r="Q26" s="384">
        <f t="shared" si="20"/>
        <v>-3324</v>
      </c>
      <c r="R26" s="544">
        <f t="shared" si="21"/>
        <v>-3707</v>
      </c>
      <c r="S26" s="325"/>
    </row>
    <row r="27" spans="1:19" ht="24.75" customHeight="1" thickBot="1">
      <c r="A27" s="547" t="s">
        <v>142</v>
      </c>
      <c r="B27" s="550">
        <f t="shared" si="14"/>
        <v>4086</v>
      </c>
      <c r="C27" s="527">
        <f t="shared" si="8"/>
        <v>5.614565441429062</v>
      </c>
      <c r="D27" s="551">
        <f t="shared" si="15"/>
        <v>4569</v>
      </c>
      <c r="E27" s="546">
        <f t="shared" si="16"/>
        <v>5.5986472080285257</v>
      </c>
      <c r="F27" s="554">
        <f t="shared" si="17"/>
        <v>111.8208516886931</v>
      </c>
      <c r="G27" s="536">
        <v>414</v>
      </c>
      <c r="H27" s="527">
        <f t="shared" si="10"/>
        <v>1.0657193605683837</v>
      </c>
      <c r="I27" s="536">
        <v>481</v>
      </c>
      <c r="J27" s="546">
        <f t="shared" si="12"/>
        <v>1.0945998224973261</v>
      </c>
      <c r="K27" s="529">
        <f t="shared" si="18"/>
        <v>116.18357487922705</v>
      </c>
      <c r="L27" s="532">
        <v>3672</v>
      </c>
      <c r="M27" s="527">
        <f t="shared" si="11"/>
        <v>10.822919122848385</v>
      </c>
      <c r="N27" s="532">
        <v>4088</v>
      </c>
      <c r="O27" s="546">
        <f t="shared" si="19"/>
        <v>10.853289438751128</v>
      </c>
      <c r="P27" s="552">
        <f>N27/L27*100</f>
        <v>111.32897603485839</v>
      </c>
      <c r="Q27" s="533">
        <f t="shared" si="20"/>
        <v>-3258</v>
      </c>
      <c r="R27" s="549">
        <f t="shared" si="21"/>
        <v>-3607</v>
      </c>
      <c r="S27" s="325"/>
    </row>
    <row r="28" spans="1:19" ht="24.75" customHeight="1" thickBot="1">
      <c r="A28" s="99" t="s">
        <v>13</v>
      </c>
      <c r="B28" s="61">
        <f t="shared" si="14"/>
        <v>234</v>
      </c>
      <c r="C28" s="331">
        <f t="shared" si="8"/>
        <v>0.32153899003778774</v>
      </c>
      <c r="D28" s="367">
        <f t="shared" si="15"/>
        <v>225</v>
      </c>
      <c r="E28" s="331">
        <f t="shared" si="16"/>
        <v>0.27570488549057087</v>
      </c>
      <c r="F28" s="375">
        <f t="shared" si="17"/>
        <v>96.15384615384616</v>
      </c>
      <c r="G28" s="357">
        <v>31</v>
      </c>
      <c r="H28" s="331">
        <f t="shared" si="10"/>
        <v>7.9800241974927286E-2</v>
      </c>
      <c r="I28" s="357">
        <v>27</v>
      </c>
      <c r="J28" s="331">
        <f t="shared" si="12"/>
        <v>6.1443233279475686E-2</v>
      </c>
      <c r="K28" s="518">
        <f t="shared" si="18"/>
        <v>87.096774193548384</v>
      </c>
      <c r="L28" s="379">
        <v>203</v>
      </c>
      <c r="M28" s="331">
        <f t="shared" si="11"/>
        <v>0.59832586654091025</v>
      </c>
      <c r="N28" s="379">
        <v>198</v>
      </c>
      <c r="O28" s="394">
        <f t="shared" si="19"/>
        <v>0.52567302076142941</v>
      </c>
      <c r="P28" s="382">
        <f t="shared" si="7"/>
        <v>97.536945812807886</v>
      </c>
      <c r="Q28" s="388">
        <f t="shared" si="20"/>
        <v>-172</v>
      </c>
      <c r="R28" s="388">
        <f t="shared" si="21"/>
        <v>-171</v>
      </c>
      <c r="S28" s="325"/>
    </row>
    <row r="29" spans="1:19" s="101" customFormat="1" ht="16.5" customHeight="1" thickTop="1">
      <c r="A29" s="100" t="s">
        <v>111</v>
      </c>
      <c r="B29" s="791">
        <f t="shared" si="14"/>
        <v>58429</v>
      </c>
      <c r="C29" s="793">
        <f t="shared" si="8"/>
        <v>80.287186533837172</v>
      </c>
      <c r="D29" s="795">
        <f t="shared" si="15"/>
        <v>66237</v>
      </c>
      <c r="E29" s="797">
        <f t="shared" si="16"/>
        <v>81.163842223284206</v>
      </c>
      <c r="F29" s="803">
        <f t="shared" si="17"/>
        <v>113.36322716459293</v>
      </c>
      <c r="G29" s="804">
        <v>33650</v>
      </c>
      <c r="H29" s="793">
        <f t="shared" si="10"/>
        <v>86.621875563106542</v>
      </c>
      <c r="I29" s="804">
        <v>38482</v>
      </c>
      <c r="J29" s="797">
        <f t="shared" si="12"/>
        <v>87.57253715039937</v>
      </c>
      <c r="K29" s="799">
        <f t="shared" si="18"/>
        <v>114.35958395245171</v>
      </c>
      <c r="L29" s="801">
        <v>24779</v>
      </c>
      <c r="M29" s="793">
        <f t="shared" si="11"/>
        <v>73.034072152794153</v>
      </c>
      <c r="N29" s="801">
        <v>27755</v>
      </c>
      <c r="O29" s="815">
        <f t="shared" si="19"/>
        <v>73.687144905219554</v>
      </c>
      <c r="P29" s="803">
        <f>N29/L29*100</f>
        <v>112.01016990193308</v>
      </c>
      <c r="Q29" s="813">
        <f t="shared" si="20"/>
        <v>8871</v>
      </c>
      <c r="R29" s="813">
        <f t="shared" si="21"/>
        <v>10727</v>
      </c>
      <c r="S29" s="325"/>
    </row>
    <row r="30" spans="1:19" s="101" customFormat="1" ht="17.25" customHeight="1" thickBot="1">
      <c r="A30" s="102" t="s">
        <v>14</v>
      </c>
      <c r="B30" s="792"/>
      <c r="C30" s="794"/>
      <c r="D30" s="796"/>
      <c r="E30" s="798"/>
      <c r="F30" s="800"/>
      <c r="G30" s="805"/>
      <c r="H30" s="794"/>
      <c r="I30" s="805"/>
      <c r="J30" s="798">
        <f t="shared" si="12"/>
        <v>0</v>
      </c>
      <c r="K30" s="800"/>
      <c r="L30" s="802"/>
      <c r="M30" s="794"/>
      <c r="N30" s="802"/>
      <c r="O30" s="798"/>
      <c r="P30" s="800"/>
      <c r="Q30" s="814"/>
      <c r="R30" s="814"/>
      <c r="S30" s="325"/>
    </row>
    <row r="31" spans="1:19" ht="15.75" customHeight="1">
      <c r="A31" s="103" t="s">
        <v>15</v>
      </c>
      <c r="B31" s="104"/>
      <c r="C31" s="104"/>
      <c r="D31" s="91" t="s">
        <v>16</v>
      </c>
      <c r="E31" s="105"/>
      <c r="F31" s="105"/>
      <c r="I31" s="93"/>
      <c r="J31" s="106" t="s">
        <v>16</v>
      </c>
      <c r="K31" s="105" t="s">
        <v>16</v>
      </c>
      <c r="N31" s="93"/>
      <c r="O31" s="105"/>
      <c r="Q31" s="91"/>
      <c r="S31" s="325"/>
    </row>
    <row r="32" spans="1:19" ht="13.5" customHeight="1">
      <c r="A32" s="107" t="s">
        <v>220</v>
      </c>
      <c r="B32" s="108"/>
      <c r="C32" s="108"/>
      <c r="D32" s="109"/>
      <c r="E32" s="105"/>
      <c r="I32" s="91"/>
      <c r="J32" s="105" t="s">
        <v>16</v>
      </c>
      <c r="K32" s="105"/>
      <c r="N32" s="110"/>
      <c r="R32" s="93" t="s">
        <v>119</v>
      </c>
      <c r="S32" s="325"/>
    </row>
    <row r="33" spans="1:14" ht="12.75" customHeight="1">
      <c r="D33" s="109" t="s">
        <v>16</v>
      </c>
      <c r="E33" s="105"/>
      <c r="I33" s="91"/>
      <c r="J33" s="105" t="s">
        <v>16</v>
      </c>
      <c r="L33" s="6" t="s">
        <v>16</v>
      </c>
      <c r="N33" s="91"/>
    </row>
    <row r="34" spans="1:14">
      <c r="E34" s="105"/>
      <c r="I34" s="91"/>
      <c r="J34" s="6" t="s">
        <v>16</v>
      </c>
      <c r="N34" s="91"/>
    </row>
    <row r="35" spans="1:14">
      <c r="E35" s="105"/>
      <c r="G35" s="111"/>
      <c r="I35" s="91"/>
      <c r="N35" s="112"/>
    </row>
    <row r="37" spans="1:14">
      <c r="A37" s="113"/>
      <c r="H37" s="6" t="s">
        <v>16</v>
      </c>
    </row>
    <row r="38" spans="1:14" ht="14.25" customHeight="1">
      <c r="E38" s="82"/>
    </row>
    <row r="41" spans="1:14">
      <c r="A41" s="114"/>
    </row>
    <row r="47" spans="1:14">
      <c r="B47" s="83"/>
      <c r="C47" s="83"/>
      <c r="D47" s="83"/>
      <c r="E47" s="83"/>
      <c r="F47" s="83"/>
      <c r="G47" s="83"/>
      <c r="H47" s="83"/>
      <c r="I47" s="83"/>
      <c r="J47" s="83"/>
      <c r="K47" s="83"/>
      <c r="L47" s="83"/>
      <c r="M47" s="83"/>
    </row>
    <row r="48" spans="1:14">
      <c r="B48" s="88"/>
      <c r="C48" s="88"/>
      <c r="D48" s="88"/>
      <c r="E48" s="88"/>
      <c r="F48" s="88"/>
      <c r="G48" s="88"/>
      <c r="H48" s="88"/>
      <c r="I48" s="88"/>
      <c r="J48" s="88"/>
      <c r="K48" s="88"/>
      <c r="L48" s="88"/>
      <c r="M48" s="88"/>
    </row>
    <row r="49" spans="2:13">
      <c r="B49" s="88"/>
      <c r="C49" s="88"/>
      <c r="D49" s="88"/>
      <c r="E49" s="88"/>
      <c r="F49" s="88"/>
      <c r="G49" s="88"/>
      <c r="H49" s="88"/>
      <c r="I49" s="88"/>
      <c r="J49" s="88"/>
      <c r="K49" s="88"/>
      <c r="L49" s="88"/>
      <c r="M49" s="88"/>
    </row>
  </sheetData>
  <mergeCells count="43">
    <mergeCell ref="A21:A22"/>
    <mergeCell ref="L6:M6"/>
    <mergeCell ref="B21:B22"/>
    <mergeCell ref="J21:J22"/>
    <mergeCell ref="R21:R22"/>
    <mergeCell ref="B6:C6"/>
    <mergeCell ref="G6:H6"/>
    <mergeCell ref="I21:I22"/>
    <mergeCell ref="G21:G22"/>
    <mergeCell ref="H21:H22"/>
    <mergeCell ref="A2:R2"/>
    <mergeCell ref="A3:R3"/>
    <mergeCell ref="B5:F5"/>
    <mergeCell ref="G5:K5"/>
    <mergeCell ref="L5:P5"/>
    <mergeCell ref="B29:B30"/>
    <mergeCell ref="C29:C30"/>
    <mergeCell ref="D29:D30"/>
    <mergeCell ref="E29:E30"/>
    <mergeCell ref="F29:F30"/>
    <mergeCell ref="I29:I30"/>
    <mergeCell ref="J29:J30"/>
    <mergeCell ref="G29:G30"/>
    <mergeCell ref="H29:H30"/>
    <mergeCell ref="C21:C22"/>
    <mergeCell ref="D21:D22"/>
    <mergeCell ref="E21:E22"/>
    <mergeCell ref="F21:F22"/>
    <mergeCell ref="K29:K30"/>
    <mergeCell ref="L29:L30"/>
    <mergeCell ref="M29:M30"/>
    <mergeCell ref="R29:R30"/>
    <mergeCell ref="K21:K22"/>
    <mergeCell ref="P29:P30"/>
    <mergeCell ref="Q29:Q30"/>
    <mergeCell ref="N21:N22"/>
    <mergeCell ref="P21:P22"/>
    <mergeCell ref="Q21:Q22"/>
    <mergeCell ref="N29:N30"/>
    <mergeCell ref="O29:O30"/>
    <mergeCell ref="O21:O22"/>
    <mergeCell ref="L21:L22"/>
    <mergeCell ref="M21:M22"/>
  </mergeCells>
  <phoneticPr fontId="0" type="noConversion"/>
  <hyperlinks>
    <hyperlink ref="A1" location="obsah!A1" display="obsah"/>
  </hyperlinks>
  <pageMargins left="0.95" right="0.51" top="0.8" bottom="0.62" header="0.4921259845" footer="0.4921259845"/>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List4"/>
  <dimension ref="A1:AA49"/>
  <sheetViews>
    <sheetView showGridLines="0" zoomScale="75" workbookViewId="0">
      <selection activeCell="I27" sqref="I27"/>
    </sheetView>
  </sheetViews>
  <sheetFormatPr defaultColWidth="8.85546875" defaultRowHeight="12.75"/>
  <cols>
    <col min="1" max="1" width="39.140625" style="6" customWidth="1"/>
    <col min="2" max="2" width="10.28515625" style="6" customWidth="1"/>
    <col min="3" max="3" width="6.140625" style="6" customWidth="1"/>
    <col min="4" max="4" width="10.140625" style="6" customWidth="1"/>
    <col min="5" max="5" width="6" style="6" customWidth="1"/>
    <col min="6" max="6" width="7.5703125" style="6" bestFit="1" customWidth="1"/>
    <col min="7" max="7" width="10" style="6" customWidth="1"/>
    <col min="8" max="8" width="6.140625" style="6" customWidth="1"/>
    <col min="9" max="9" width="10" style="6" customWidth="1"/>
    <col min="10" max="10" width="6.140625" style="6" customWidth="1"/>
    <col min="11" max="11" width="7.5703125" style="6" customWidth="1"/>
    <col min="12" max="12" width="10" style="6" customWidth="1"/>
    <col min="13" max="13" width="6.140625" style="6" customWidth="1"/>
    <col min="14" max="14" width="10" style="6" customWidth="1"/>
    <col min="15" max="15" width="6.140625" style="6" customWidth="1"/>
    <col min="16" max="16" width="7.5703125" style="6" bestFit="1" customWidth="1"/>
    <col min="17" max="18" width="9.42578125" style="6" customWidth="1"/>
    <col min="19" max="16384" width="8.85546875" style="6"/>
  </cols>
  <sheetData>
    <row r="1" spans="1:27" ht="14.25">
      <c r="A1" s="427" t="s">
        <v>133</v>
      </c>
    </row>
    <row r="2" spans="1:27" ht="22.5" customHeight="1">
      <c r="A2" s="820" t="s">
        <v>391</v>
      </c>
      <c r="B2" s="820"/>
      <c r="C2" s="820"/>
      <c r="D2" s="820"/>
      <c r="E2" s="820"/>
      <c r="F2" s="820"/>
      <c r="G2" s="820"/>
      <c r="H2" s="820"/>
      <c r="I2" s="820"/>
      <c r="J2" s="820"/>
      <c r="K2" s="820"/>
      <c r="L2" s="820"/>
      <c r="M2" s="820"/>
      <c r="N2" s="820"/>
      <c r="O2" s="820"/>
      <c r="P2" s="820"/>
      <c r="Q2" s="820"/>
      <c r="R2" s="820"/>
      <c r="S2" s="325"/>
    </row>
    <row r="3" spans="1:27" s="13" customFormat="1" ht="26.25" customHeight="1">
      <c r="A3" s="821" t="s">
        <v>392</v>
      </c>
      <c r="B3" s="821"/>
      <c r="C3" s="821"/>
      <c r="D3" s="821"/>
      <c r="E3" s="821"/>
      <c r="F3" s="821"/>
      <c r="G3" s="821"/>
      <c r="H3" s="821"/>
      <c r="I3" s="821"/>
      <c r="J3" s="821"/>
      <c r="K3" s="821"/>
      <c r="L3" s="821"/>
      <c r="M3" s="821"/>
      <c r="N3" s="821"/>
      <c r="O3" s="821"/>
      <c r="P3" s="821"/>
      <c r="Q3" s="821"/>
      <c r="R3" s="821"/>
      <c r="S3" s="325"/>
    </row>
    <row r="4" spans="1:27" ht="13.5" thickBot="1">
      <c r="A4" s="81"/>
      <c r="B4" s="81"/>
      <c r="C4" s="81"/>
      <c r="D4" s="81"/>
      <c r="E4" s="81"/>
      <c r="F4" s="81"/>
      <c r="G4" s="81"/>
      <c r="H4" s="81"/>
      <c r="I4" s="81"/>
      <c r="J4" s="81"/>
      <c r="K4" s="81"/>
      <c r="L4" s="81"/>
      <c r="M4" s="326"/>
      <c r="N4" s="81"/>
      <c r="O4" s="81"/>
      <c r="P4" s="81"/>
      <c r="Q4" s="81"/>
      <c r="R4" s="81"/>
      <c r="S4" s="325"/>
      <c r="T4" s="83"/>
      <c r="U4" s="83"/>
      <c r="V4" s="83"/>
      <c r="W4" s="83"/>
      <c r="X4" s="83"/>
      <c r="Y4" s="83"/>
      <c r="Z4" s="83"/>
      <c r="AA4" s="83"/>
    </row>
    <row r="5" spans="1:27" ht="26.25" customHeight="1" thickBot="1">
      <c r="A5" s="84"/>
      <c r="B5" s="826" t="s">
        <v>0</v>
      </c>
      <c r="C5" s="824"/>
      <c r="D5" s="824"/>
      <c r="E5" s="824"/>
      <c r="F5" s="825"/>
      <c r="G5" s="824" t="s">
        <v>1</v>
      </c>
      <c r="H5" s="824"/>
      <c r="I5" s="824"/>
      <c r="J5" s="824"/>
      <c r="K5" s="825"/>
      <c r="L5" s="824" t="s">
        <v>2</v>
      </c>
      <c r="M5" s="824"/>
      <c r="N5" s="824"/>
      <c r="O5" s="824"/>
      <c r="P5" s="825"/>
      <c r="Q5" s="85" t="s">
        <v>3</v>
      </c>
      <c r="R5" s="86"/>
      <c r="S5" s="325"/>
      <c r="T5" s="88"/>
      <c r="U5" s="88"/>
      <c r="V5" s="88"/>
      <c r="W5" s="88"/>
      <c r="X5" s="88"/>
      <c r="Y5" s="88"/>
      <c r="Z5" s="88"/>
      <c r="AA5" s="88"/>
    </row>
    <row r="6" spans="1:27" ht="20.25" customHeight="1" thickBot="1">
      <c r="A6" s="89"/>
      <c r="B6" s="827" t="s">
        <v>393</v>
      </c>
      <c r="C6" s="828"/>
      <c r="D6" s="360" t="s">
        <v>394</v>
      </c>
      <c r="E6" s="333"/>
      <c r="F6" s="368" t="s">
        <v>4</v>
      </c>
      <c r="G6" s="827" t="s">
        <v>393</v>
      </c>
      <c r="H6" s="828"/>
      <c r="I6" s="332" t="s">
        <v>394</v>
      </c>
      <c r="J6" s="333"/>
      <c r="K6" s="368" t="s">
        <v>4</v>
      </c>
      <c r="L6" s="829" t="s">
        <v>393</v>
      </c>
      <c r="M6" s="830"/>
      <c r="N6" s="332" t="s">
        <v>394</v>
      </c>
      <c r="O6" s="333"/>
      <c r="P6" s="368" t="s">
        <v>4</v>
      </c>
      <c r="Q6" s="726" t="s">
        <v>395</v>
      </c>
      <c r="R6" s="334" t="s">
        <v>396</v>
      </c>
      <c r="S6" s="325"/>
      <c r="T6" s="88"/>
      <c r="U6" s="88"/>
      <c r="V6" s="88"/>
      <c r="W6" s="88"/>
      <c r="X6" s="88"/>
      <c r="Y6" s="88"/>
      <c r="Z6" s="88"/>
      <c r="AA6" s="88"/>
    </row>
    <row r="7" spans="1:27" ht="17.25" customHeight="1" thickBot="1">
      <c r="A7" s="89"/>
      <c r="B7" s="328" t="s">
        <v>145</v>
      </c>
      <c r="C7" s="330" t="s">
        <v>5</v>
      </c>
      <c r="D7" s="328" t="s">
        <v>145</v>
      </c>
      <c r="E7" s="330" t="s">
        <v>5</v>
      </c>
      <c r="F7" s="369" t="s">
        <v>287</v>
      </c>
      <c r="G7" s="329" t="s">
        <v>145</v>
      </c>
      <c r="H7" s="330" t="s">
        <v>5</v>
      </c>
      <c r="I7" s="329" t="s">
        <v>145</v>
      </c>
      <c r="J7" s="330" t="s">
        <v>5</v>
      </c>
      <c r="K7" s="369" t="s">
        <v>287</v>
      </c>
      <c r="L7" s="329" t="s">
        <v>145</v>
      </c>
      <c r="M7" s="330" t="s">
        <v>5</v>
      </c>
      <c r="N7" s="329" t="s">
        <v>145</v>
      </c>
      <c r="O7" s="330" t="s">
        <v>5</v>
      </c>
      <c r="P7" s="369" t="s">
        <v>287</v>
      </c>
      <c r="Q7" s="335" t="s">
        <v>145</v>
      </c>
      <c r="R7" s="335" t="s">
        <v>145</v>
      </c>
      <c r="S7" s="325"/>
    </row>
    <row r="8" spans="1:27" ht="33" customHeight="1" thickTop="1" thickBot="1">
      <c r="A8" s="340" t="s">
        <v>8</v>
      </c>
      <c r="B8" s="341">
        <f t="shared" ref="B8:B21" si="0">G8+L8</f>
        <v>55152</v>
      </c>
      <c r="C8" s="342">
        <v>100</v>
      </c>
      <c r="D8" s="361">
        <f t="shared" ref="D8:D21" si="1">I8+N8</f>
        <v>59576</v>
      </c>
      <c r="E8" s="342">
        <v>100</v>
      </c>
      <c r="F8" s="370">
        <f t="shared" ref="F8:F21" si="2">D8/B8*100</f>
        <v>108.02146794313896</v>
      </c>
      <c r="G8" s="351">
        <f>SUM(G9,G17,G21,G26,G28,G23)</f>
        <v>29440</v>
      </c>
      <c r="H8" s="342">
        <v>100</v>
      </c>
      <c r="I8" s="351">
        <f>SUM(I9,I17,I21,I26,I28,I23)</f>
        <v>32079</v>
      </c>
      <c r="J8" s="389">
        <v>100</v>
      </c>
      <c r="K8" s="380">
        <f t="shared" ref="K8:K21" si="3">I8/G8*100</f>
        <v>108.96399456521739</v>
      </c>
      <c r="L8" s="351">
        <f>SUM(L9,L17,L21,L26,L28,L23)</f>
        <v>25712</v>
      </c>
      <c r="M8" s="342">
        <v>100</v>
      </c>
      <c r="N8" s="351">
        <f>SUM(N9,N17,N21,N26,N28,N23)</f>
        <v>27497</v>
      </c>
      <c r="O8" s="391">
        <v>100</v>
      </c>
      <c r="P8" s="380">
        <f>N8/L8*100</f>
        <v>106.94228375855633</v>
      </c>
      <c r="Q8" s="383">
        <f t="shared" ref="Q8:Q21" si="4">G8-L8</f>
        <v>3728</v>
      </c>
      <c r="R8" s="383">
        <f t="shared" ref="R8:R21" si="5">I8-N8</f>
        <v>4582</v>
      </c>
      <c r="S8" s="325"/>
    </row>
    <row r="9" spans="1:27" ht="24.75" customHeight="1" thickTop="1">
      <c r="A9" s="92" t="s">
        <v>9</v>
      </c>
      <c r="B9" s="57">
        <f t="shared" si="0"/>
        <v>44721</v>
      </c>
      <c r="C9" s="17">
        <f>B9/B$8*100</f>
        <v>81.086814621409914</v>
      </c>
      <c r="D9" s="362">
        <f t="shared" si="1"/>
        <v>48894</v>
      </c>
      <c r="E9" s="17">
        <f>D9/D$8*100</f>
        <v>82.069961058144216</v>
      </c>
      <c r="F9" s="371">
        <f t="shared" si="2"/>
        <v>109.33118669081638</v>
      </c>
      <c r="G9" s="352">
        <v>26152</v>
      </c>
      <c r="H9" s="17">
        <f>G9/G$8*100</f>
        <v>88.831521739130437</v>
      </c>
      <c r="I9" s="352">
        <v>28782</v>
      </c>
      <c r="J9" s="17">
        <f t="shared" ref="J9:J25" si="6">I9/$I$8*100</f>
        <v>89.722248199756848</v>
      </c>
      <c r="K9" s="371">
        <f t="shared" si="3"/>
        <v>110.05659223003977</v>
      </c>
      <c r="L9" s="376">
        <v>18569</v>
      </c>
      <c r="M9" s="17">
        <f>L9/L$8*100</f>
        <v>72.219197261978834</v>
      </c>
      <c r="N9" s="513">
        <v>20112</v>
      </c>
      <c r="O9" s="51">
        <f t="shared" ref="O9:O21" si="7">N9/$N$8*100</f>
        <v>73.14252463905153</v>
      </c>
      <c r="P9" s="371">
        <f t="shared" ref="P9:P28" si="8">N9/L9*100</f>
        <v>108.30954817168399</v>
      </c>
      <c r="Q9" s="384">
        <f t="shared" si="4"/>
        <v>7583</v>
      </c>
      <c r="R9" s="384">
        <f t="shared" si="5"/>
        <v>8670</v>
      </c>
      <c r="S9" s="325"/>
    </row>
    <row r="10" spans="1:27" ht="23.25" customHeight="1">
      <c r="A10" s="94" t="s">
        <v>242</v>
      </c>
      <c r="B10" s="58">
        <f t="shared" si="0"/>
        <v>40520</v>
      </c>
      <c r="C10" s="16">
        <f t="shared" ref="C10:C29" si="9">B10/B$8*100</f>
        <v>73.469683782999709</v>
      </c>
      <c r="D10" s="363">
        <f t="shared" si="1"/>
        <v>44523</v>
      </c>
      <c r="E10" s="16">
        <f>D10/$D$8*100</f>
        <v>74.733114005639862</v>
      </c>
      <c r="F10" s="372">
        <f t="shared" si="2"/>
        <v>109.87907206317868</v>
      </c>
      <c r="G10" s="353">
        <v>23930</v>
      </c>
      <c r="H10" s="16">
        <f t="shared" ref="H10:H29" si="10">G10/G$8*100</f>
        <v>81.283967391304344</v>
      </c>
      <c r="I10" s="353">
        <v>26448</v>
      </c>
      <c r="J10" s="16">
        <f t="shared" si="6"/>
        <v>82.44646030113158</v>
      </c>
      <c r="K10" s="372">
        <f t="shared" si="3"/>
        <v>110.52235687421646</v>
      </c>
      <c r="L10" s="377">
        <v>16590</v>
      </c>
      <c r="M10" s="16">
        <f>L10/L$8*100</f>
        <v>64.52240199128812</v>
      </c>
      <c r="N10" s="514">
        <v>18075</v>
      </c>
      <c r="O10" s="16">
        <f t="shared" si="7"/>
        <v>65.734443757500813</v>
      </c>
      <c r="P10" s="372">
        <f t="shared" si="8"/>
        <v>108.9511754068716</v>
      </c>
      <c r="Q10" s="385">
        <f t="shared" si="4"/>
        <v>7340</v>
      </c>
      <c r="R10" s="385">
        <f t="shared" si="5"/>
        <v>8373</v>
      </c>
      <c r="S10" s="325"/>
    </row>
    <row r="11" spans="1:27" ht="23.25" customHeight="1">
      <c r="A11" s="94" t="s">
        <v>138</v>
      </c>
      <c r="B11" s="58">
        <f t="shared" si="0"/>
        <v>15737</v>
      </c>
      <c r="C11" s="16">
        <f t="shared" si="9"/>
        <v>28.533870031911807</v>
      </c>
      <c r="D11" s="363">
        <f t="shared" si="1"/>
        <v>17716</v>
      </c>
      <c r="E11" s="16">
        <f t="shared" ref="E11:E30" si="11">D11/$D$8*100</f>
        <v>29.736806767825968</v>
      </c>
      <c r="F11" s="372">
        <f t="shared" si="2"/>
        <v>112.57545910910594</v>
      </c>
      <c r="G11" s="353">
        <v>9251</v>
      </c>
      <c r="H11" s="16">
        <f t="shared" si="10"/>
        <v>31.423233695652176</v>
      </c>
      <c r="I11" s="353">
        <v>10446</v>
      </c>
      <c r="J11" s="16">
        <f t="shared" si="6"/>
        <v>32.56335920695782</v>
      </c>
      <c r="K11" s="372">
        <f>I11/G11*100</f>
        <v>112.91752243000757</v>
      </c>
      <c r="L11" s="377">
        <v>6486</v>
      </c>
      <c r="M11" s="16">
        <f t="shared" ref="M11:M16" si="12">L11/L$8*100</f>
        <v>25.225575606720597</v>
      </c>
      <c r="N11" s="514">
        <v>7270</v>
      </c>
      <c r="O11" s="16">
        <f t="shared" si="7"/>
        <v>26.439247917954685</v>
      </c>
      <c r="P11" s="372">
        <f t="shared" si="8"/>
        <v>112.08757323465927</v>
      </c>
      <c r="Q11" s="385">
        <f>G11-L11</f>
        <v>2765</v>
      </c>
      <c r="R11" s="385">
        <f>I11-N11</f>
        <v>3176</v>
      </c>
      <c r="S11" s="325"/>
    </row>
    <row r="12" spans="1:27" ht="23.25" customHeight="1">
      <c r="A12" s="94" t="s">
        <v>139</v>
      </c>
      <c r="B12" s="58">
        <f t="shared" si="0"/>
        <v>4137</v>
      </c>
      <c r="C12" s="16">
        <f t="shared" si="9"/>
        <v>7.5010879025239339</v>
      </c>
      <c r="D12" s="363">
        <f t="shared" si="1"/>
        <v>3982</v>
      </c>
      <c r="E12" s="16">
        <f t="shared" si="11"/>
        <v>6.6838995568685373</v>
      </c>
      <c r="F12" s="372">
        <f t="shared" si="2"/>
        <v>96.253323664491177</v>
      </c>
      <c r="G12" s="353">
        <v>2576</v>
      </c>
      <c r="H12" s="16">
        <f t="shared" si="10"/>
        <v>8.75</v>
      </c>
      <c r="I12" s="353">
        <v>2543</v>
      </c>
      <c r="J12" s="16">
        <f t="shared" si="6"/>
        <v>7.9273044670968549</v>
      </c>
      <c r="K12" s="372">
        <f>I12/G12*100</f>
        <v>98.718944099378874</v>
      </c>
      <c r="L12" s="377">
        <v>1561</v>
      </c>
      <c r="M12" s="16">
        <f t="shared" si="12"/>
        <v>6.0710952084629746</v>
      </c>
      <c r="N12" s="514">
        <v>1439</v>
      </c>
      <c r="O12" s="16">
        <f t="shared" si="7"/>
        <v>5.2332981779830527</v>
      </c>
      <c r="P12" s="372">
        <f t="shared" si="8"/>
        <v>92.184497117232539</v>
      </c>
      <c r="Q12" s="385">
        <f>G12-L12</f>
        <v>1015</v>
      </c>
      <c r="R12" s="385">
        <f>I12-N12</f>
        <v>1104</v>
      </c>
      <c r="S12" s="325"/>
    </row>
    <row r="13" spans="1:27" ht="23.25" customHeight="1">
      <c r="A13" s="94" t="s">
        <v>10</v>
      </c>
      <c r="B13" s="58">
        <f t="shared" si="0"/>
        <v>1171</v>
      </c>
      <c r="C13" s="16">
        <f t="shared" si="9"/>
        <v>2.1232230925442415</v>
      </c>
      <c r="D13" s="363">
        <f t="shared" si="1"/>
        <v>1114</v>
      </c>
      <c r="E13" s="16">
        <f t="shared" si="11"/>
        <v>1.8698804887874312</v>
      </c>
      <c r="F13" s="372">
        <f t="shared" si="2"/>
        <v>95.132365499573012</v>
      </c>
      <c r="G13" s="353">
        <v>611</v>
      </c>
      <c r="H13" s="16">
        <f t="shared" si="10"/>
        <v>2.0754076086956523</v>
      </c>
      <c r="I13" s="353">
        <v>649</v>
      </c>
      <c r="J13" s="16">
        <f t="shared" si="6"/>
        <v>2.0231303968328191</v>
      </c>
      <c r="K13" s="372">
        <f t="shared" si="3"/>
        <v>106.21931260229131</v>
      </c>
      <c r="L13" s="377">
        <v>560</v>
      </c>
      <c r="M13" s="16">
        <f>L13/L$8*100</f>
        <v>2.177971375233354</v>
      </c>
      <c r="N13" s="514">
        <v>465</v>
      </c>
      <c r="O13" s="16">
        <f t="shared" si="7"/>
        <v>1.6910935738444193</v>
      </c>
      <c r="P13" s="372">
        <f t="shared" si="8"/>
        <v>83.035714285714292</v>
      </c>
      <c r="Q13" s="385">
        <f t="shared" si="4"/>
        <v>51</v>
      </c>
      <c r="R13" s="385">
        <f t="shared" si="5"/>
        <v>184</v>
      </c>
      <c r="S13" s="325"/>
    </row>
    <row r="14" spans="1:27" ht="23.25" customHeight="1">
      <c r="A14" s="95" t="s">
        <v>11</v>
      </c>
      <c r="B14" s="58">
        <f t="shared" si="0"/>
        <v>3030</v>
      </c>
      <c r="C14" s="16">
        <f>B14/B$8*100</f>
        <v>5.49390774586597</v>
      </c>
      <c r="D14" s="363">
        <f t="shared" si="1"/>
        <v>3257</v>
      </c>
      <c r="E14" s="16">
        <f>D14/$D$8*100</f>
        <v>5.4669665637169329</v>
      </c>
      <c r="F14" s="372">
        <f t="shared" si="2"/>
        <v>107.49174917491749</v>
      </c>
      <c r="G14" s="512">
        <f>G9-G10-G13</f>
        <v>1611</v>
      </c>
      <c r="H14" s="16">
        <f>G14/G$8*100-0.1</f>
        <v>5.3721467391304349</v>
      </c>
      <c r="I14" s="354">
        <f>I9-I10-I13</f>
        <v>1685</v>
      </c>
      <c r="J14" s="16">
        <f>I14/$I$8*100</f>
        <v>5.2526575017924504</v>
      </c>
      <c r="K14" s="372">
        <f t="shared" si="3"/>
        <v>104.59342023587834</v>
      </c>
      <c r="L14" s="514">
        <f>L9-L10-L13</f>
        <v>1419</v>
      </c>
      <c r="M14" s="16">
        <f>L14/L$8*100</f>
        <v>5.5188238954573743</v>
      </c>
      <c r="N14" s="514">
        <f>N9-N10-N13</f>
        <v>1572</v>
      </c>
      <c r="O14" s="16">
        <f>N14/$N$8*100</f>
        <v>5.7169873077062947</v>
      </c>
      <c r="P14" s="372">
        <f t="shared" si="8"/>
        <v>110.78224101479917</v>
      </c>
      <c r="Q14" s="385">
        <f t="shared" si="4"/>
        <v>192</v>
      </c>
      <c r="R14" s="385">
        <f t="shared" si="5"/>
        <v>113</v>
      </c>
      <c r="S14" s="325"/>
    </row>
    <row r="15" spans="1:27" ht="23.25" customHeight="1">
      <c r="A15" s="95" t="s">
        <v>153</v>
      </c>
      <c r="B15" s="58">
        <f t="shared" si="0"/>
        <v>83</v>
      </c>
      <c r="C15" s="16">
        <f>B15/B$8*100</f>
        <v>0.15049318247751667</v>
      </c>
      <c r="D15" s="363">
        <f t="shared" si="1"/>
        <v>75</v>
      </c>
      <c r="E15" s="519">
        <f t="shared" si="11"/>
        <v>0.12588961998120049</v>
      </c>
      <c r="F15" s="520">
        <f t="shared" si="2"/>
        <v>90.361445783132538</v>
      </c>
      <c r="G15" s="558">
        <v>57</v>
      </c>
      <c r="H15" s="519">
        <f>G15/G$8*100+0.1</f>
        <v>0.29361413043478263</v>
      </c>
      <c r="I15" s="558">
        <v>46</v>
      </c>
      <c r="J15" s="519">
        <f>I15/$I$8*100</f>
        <v>0.14339599114685619</v>
      </c>
      <c r="K15" s="520">
        <f>I15/G15*100</f>
        <v>80.701754385964904</v>
      </c>
      <c r="L15" s="581">
        <v>26</v>
      </c>
      <c r="M15" s="16">
        <f t="shared" si="12"/>
        <v>0.10112009956440574</v>
      </c>
      <c r="N15" s="522">
        <v>29</v>
      </c>
      <c r="O15" s="519">
        <f t="shared" ref="O15:O20" si="13">N15/$N$8*100</f>
        <v>0.10546605084191002</v>
      </c>
      <c r="P15" s="520">
        <f t="shared" si="8"/>
        <v>111.53846153846155</v>
      </c>
      <c r="Q15" s="385">
        <f>G15-L15</f>
        <v>31</v>
      </c>
      <c r="R15" s="385">
        <f>I15-N15</f>
        <v>17</v>
      </c>
      <c r="S15" s="325"/>
    </row>
    <row r="16" spans="1:27" ht="23.25" customHeight="1" thickBot="1">
      <c r="A16" s="525" t="s">
        <v>154</v>
      </c>
      <c r="B16" s="526">
        <f t="shared" si="0"/>
        <v>1176</v>
      </c>
      <c r="C16" s="527">
        <f>B16/B$8*100</f>
        <v>2.1322889469103568</v>
      </c>
      <c r="D16" s="528">
        <f t="shared" si="1"/>
        <v>1341</v>
      </c>
      <c r="E16" s="527">
        <f t="shared" si="11"/>
        <v>2.2509064052638648</v>
      </c>
      <c r="F16" s="556">
        <f t="shared" si="2"/>
        <v>114.03061224489797</v>
      </c>
      <c r="G16" s="530">
        <v>634</v>
      </c>
      <c r="H16" s="557">
        <f>G16/G$8*100+0.1</f>
        <v>2.2535326086956524</v>
      </c>
      <c r="I16" s="530">
        <v>655</v>
      </c>
      <c r="J16" s="527">
        <f>I16/$I$8*100</f>
        <v>2.0418342217650176</v>
      </c>
      <c r="K16" s="529">
        <f>I16/G16*100</f>
        <v>103.31230283911673</v>
      </c>
      <c r="L16" s="548">
        <v>542</v>
      </c>
      <c r="M16" s="527">
        <f t="shared" si="12"/>
        <v>2.1079651524579965</v>
      </c>
      <c r="N16" s="531">
        <v>686</v>
      </c>
      <c r="O16" s="527">
        <f t="shared" si="13"/>
        <v>2.4948176164672509</v>
      </c>
      <c r="P16" s="529">
        <f t="shared" si="8"/>
        <v>126.56826568265683</v>
      </c>
      <c r="Q16" s="533">
        <f>G16-L16</f>
        <v>92</v>
      </c>
      <c r="R16" s="533">
        <f>I16-N16</f>
        <v>-31</v>
      </c>
      <c r="S16" s="325"/>
    </row>
    <row r="17" spans="1:19" ht="24.75" customHeight="1">
      <c r="A17" s="96" t="s">
        <v>12</v>
      </c>
      <c r="B17" s="57">
        <f t="shared" si="0"/>
        <v>3207</v>
      </c>
      <c r="C17" s="17">
        <f t="shared" si="9"/>
        <v>5.8148389904264572</v>
      </c>
      <c r="D17" s="362">
        <f t="shared" si="1"/>
        <v>3372</v>
      </c>
      <c r="E17" s="51">
        <f t="shared" si="11"/>
        <v>5.659997314354773</v>
      </c>
      <c r="F17" s="371">
        <f t="shared" si="2"/>
        <v>105.14499532273152</v>
      </c>
      <c r="G17" s="352">
        <v>1237</v>
      </c>
      <c r="H17" s="17">
        <f t="shared" si="10"/>
        <v>4.2017663043478262</v>
      </c>
      <c r="I17" s="352">
        <v>1354</v>
      </c>
      <c r="J17" s="390">
        <f t="shared" si="6"/>
        <v>4.2208298263661588</v>
      </c>
      <c r="K17" s="371">
        <f t="shared" si="3"/>
        <v>109.45836701697655</v>
      </c>
      <c r="L17" s="376">
        <v>1970</v>
      </c>
      <c r="M17" s="17">
        <f>L17/L$8*100</f>
        <v>7.6617921593030491</v>
      </c>
      <c r="N17" s="513">
        <v>2018</v>
      </c>
      <c r="O17" s="51">
        <f t="shared" si="13"/>
        <v>7.3389824344473942</v>
      </c>
      <c r="P17" s="371">
        <f t="shared" si="8"/>
        <v>102.43654822335024</v>
      </c>
      <c r="Q17" s="384">
        <f t="shared" si="4"/>
        <v>-733</v>
      </c>
      <c r="R17" s="384">
        <f t="shared" si="5"/>
        <v>-664</v>
      </c>
      <c r="S17" s="325"/>
    </row>
    <row r="18" spans="1:19" ht="24.75" customHeight="1">
      <c r="A18" s="534" t="s">
        <v>140</v>
      </c>
      <c r="B18" s="58">
        <f>G18+L18</f>
        <v>134</v>
      </c>
      <c r="C18" s="16">
        <f t="shared" si="9"/>
        <v>0.24296489701189439</v>
      </c>
      <c r="D18" s="363">
        <f>I18+N18</f>
        <v>135</v>
      </c>
      <c r="E18" s="519">
        <f t="shared" si="11"/>
        <v>0.2266013159661609</v>
      </c>
      <c r="F18" s="372">
        <f t="shared" si="2"/>
        <v>100.74626865671641</v>
      </c>
      <c r="G18" s="521">
        <v>85</v>
      </c>
      <c r="H18" s="519">
        <f t="shared" si="10"/>
        <v>0.28872282608695649</v>
      </c>
      <c r="I18" s="521">
        <v>79</v>
      </c>
      <c r="J18" s="535">
        <f t="shared" si="6"/>
        <v>0.2462670282739487</v>
      </c>
      <c r="K18" s="520">
        <f>I18/G18*100</f>
        <v>92.941176470588232</v>
      </c>
      <c r="L18" s="377">
        <v>49</v>
      </c>
      <c r="M18" s="16">
        <f>L18/L$8*100</f>
        <v>0.19057249533291848</v>
      </c>
      <c r="N18" s="522">
        <v>56</v>
      </c>
      <c r="O18" s="16">
        <f t="shared" si="13"/>
        <v>0.20365858093610215</v>
      </c>
      <c r="P18" s="372">
        <f>N18/L18*100</f>
        <v>114.28571428571428</v>
      </c>
      <c r="Q18" s="385">
        <f>G18-L18</f>
        <v>36</v>
      </c>
      <c r="R18" s="385">
        <f>I18-N18</f>
        <v>23</v>
      </c>
      <c r="S18" s="325"/>
    </row>
    <row r="19" spans="1:19" ht="24.75" customHeight="1">
      <c r="A19" s="534" t="s">
        <v>150</v>
      </c>
      <c r="B19" s="58">
        <f>G19+L19</f>
        <v>223</v>
      </c>
      <c r="C19" s="16">
        <f t="shared" si="9"/>
        <v>0.40433710472874962</v>
      </c>
      <c r="D19" s="363">
        <f>I19+N19</f>
        <v>229</v>
      </c>
      <c r="E19" s="519">
        <f t="shared" si="11"/>
        <v>0.38438297300926549</v>
      </c>
      <c r="F19" s="372">
        <f>D19/B19*100</f>
        <v>102.69058295964126</v>
      </c>
      <c r="G19" s="521">
        <v>100</v>
      </c>
      <c r="H19" s="519">
        <f t="shared" si="10"/>
        <v>0.33967391304347827</v>
      </c>
      <c r="I19" s="521">
        <v>104</v>
      </c>
      <c r="J19" s="535">
        <f t="shared" si="6"/>
        <v>0.32419963215810971</v>
      </c>
      <c r="K19" s="520">
        <f>I19/G19*100</f>
        <v>104</v>
      </c>
      <c r="L19" s="377">
        <v>123</v>
      </c>
      <c r="M19" s="16">
        <f>L19/L$8*100</f>
        <v>0.47837585563161172</v>
      </c>
      <c r="N19" s="522">
        <v>125</v>
      </c>
      <c r="O19" s="16">
        <f t="shared" si="13"/>
        <v>0.45459504673237083</v>
      </c>
      <c r="P19" s="372">
        <f>N19/L19*100</f>
        <v>101.62601626016261</v>
      </c>
      <c r="Q19" s="385">
        <f>G19-L19</f>
        <v>-23</v>
      </c>
      <c r="R19" s="385">
        <f>I19-N19</f>
        <v>-21</v>
      </c>
      <c r="S19" s="325"/>
    </row>
    <row r="20" spans="1:19" ht="24.75" customHeight="1" thickBot="1">
      <c r="A20" s="564" t="s">
        <v>152</v>
      </c>
      <c r="B20" s="58">
        <f>G20+L20</f>
        <v>620</v>
      </c>
      <c r="C20" s="16">
        <f t="shared" si="9"/>
        <v>1.1241659413983174</v>
      </c>
      <c r="D20" s="363">
        <f>I20+N20</f>
        <v>672</v>
      </c>
      <c r="E20" s="527">
        <f t="shared" si="11"/>
        <v>1.1279709950315564</v>
      </c>
      <c r="F20" s="552">
        <f t="shared" si="2"/>
        <v>108.38709677419357</v>
      </c>
      <c r="G20" s="536">
        <v>419</v>
      </c>
      <c r="H20" s="557">
        <f t="shared" si="10"/>
        <v>1.4232336956521738</v>
      </c>
      <c r="I20" s="536">
        <v>432</v>
      </c>
      <c r="J20" s="555">
        <f t="shared" si="6"/>
        <v>1.3466753951183017</v>
      </c>
      <c r="K20" s="556">
        <f>I20/G20*100</f>
        <v>103.10262529832937</v>
      </c>
      <c r="L20" s="377">
        <v>201</v>
      </c>
      <c r="M20" s="16">
        <f>L20/L$8*100</f>
        <v>0.7817361543248289</v>
      </c>
      <c r="N20" s="531">
        <v>240</v>
      </c>
      <c r="O20" s="16">
        <f t="shared" si="13"/>
        <v>0.87282248972615195</v>
      </c>
      <c r="P20" s="372">
        <f>N20/L20*100</f>
        <v>119.40298507462686</v>
      </c>
      <c r="Q20" s="385">
        <f>G20-L20</f>
        <v>218</v>
      </c>
      <c r="R20" s="385">
        <f>I20-N20</f>
        <v>192</v>
      </c>
      <c r="S20" s="325"/>
    </row>
    <row r="21" spans="1:19" ht="14.25" customHeight="1">
      <c r="A21" s="837" t="s">
        <v>176</v>
      </c>
      <c r="B21" s="833">
        <f t="shared" si="0"/>
        <v>290</v>
      </c>
      <c r="C21" s="810">
        <f t="shared" si="9"/>
        <v>0.52581955323469676</v>
      </c>
      <c r="D21" s="835">
        <f t="shared" si="1"/>
        <v>312</v>
      </c>
      <c r="E21" s="810">
        <f t="shared" si="11"/>
        <v>0.523700819121794</v>
      </c>
      <c r="F21" s="816">
        <f t="shared" si="2"/>
        <v>107.58620689655172</v>
      </c>
      <c r="G21" s="822">
        <v>146</v>
      </c>
      <c r="H21" s="841">
        <f t="shared" si="10"/>
        <v>0.49592391304347827</v>
      </c>
      <c r="I21" s="822">
        <v>166</v>
      </c>
      <c r="J21" s="810">
        <f>I21/$I$8*100</f>
        <v>0.51747248979082894</v>
      </c>
      <c r="K21" s="816">
        <f t="shared" si="3"/>
        <v>113.69863013698631</v>
      </c>
      <c r="L21" s="808">
        <v>144</v>
      </c>
      <c r="M21" s="810">
        <f>L21/L$8*100</f>
        <v>0.5600497822028625</v>
      </c>
      <c r="N21" s="842">
        <v>146</v>
      </c>
      <c r="O21" s="812">
        <f t="shared" si="7"/>
        <v>0.53096701458340911</v>
      </c>
      <c r="P21" s="816">
        <f>N21/L21*100</f>
        <v>101.38888888888889</v>
      </c>
      <c r="Q21" s="806">
        <f t="shared" si="4"/>
        <v>2</v>
      </c>
      <c r="R21" s="806">
        <f t="shared" si="5"/>
        <v>20</v>
      </c>
      <c r="S21" s="325"/>
    </row>
    <row r="22" spans="1:19" ht="17.25" customHeight="1" thickBot="1">
      <c r="A22" s="838"/>
      <c r="B22" s="834"/>
      <c r="C22" s="811"/>
      <c r="D22" s="836"/>
      <c r="E22" s="811">
        <f t="shared" si="11"/>
        <v>0</v>
      </c>
      <c r="F22" s="817"/>
      <c r="G22" s="823"/>
      <c r="H22" s="811"/>
      <c r="I22" s="823"/>
      <c r="J22" s="811"/>
      <c r="K22" s="817"/>
      <c r="L22" s="809"/>
      <c r="M22" s="811"/>
      <c r="N22" s="843"/>
      <c r="O22" s="811"/>
      <c r="P22" s="817"/>
      <c r="Q22" s="807"/>
      <c r="R22" s="807"/>
      <c r="S22" s="325"/>
    </row>
    <row r="23" spans="1:19" ht="24.75" customHeight="1">
      <c r="A23" s="97" t="s">
        <v>118</v>
      </c>
      <c r="B23" s="59">
        <f t="shared" ref="B23:B29" si="14">G23+L23</f>
        <v>3563</v>
      </c>
      <c r="C23" s="17">
        <f t="shared" si="9"/>
        <v>6.4603278212938795</v>
      </c>
      <c r="D23" s="364">
        <f t="shared" ref="D23:D29" si="15">I23+N23</f>
        <v>3359</v>
      </c>
      <c r="E23" s="51">
        <f t="shared" si="11"/>
        <v>5.6381764468913662</v>
      </c>
      <c r="F23" s="372">
        <f t="shared" ref="F23:F29" si="16">D23/B23*100</f>
        <v>94.274487791187198</v>
      </c>
      <c r="G23" s="355">
        <v>1544</v>
      </c>
      <c r="H23" s="17">
        <f t="shared" si="10"/>
        <v>5.2445652173913047</v>
      </c>
      <c r="I23" s="355">
        <v>1373</v>
      </c>
      <c r="J23" s="51">
        <f t="shared" si="6"/>
        <v>4.2800586053181213</v>
      </c>
      <c r="K23" s="373">
        <f t="shared" ref="K23:K29" si="17">I23/G23*100</f>
        <v>88.924870466321252</v>
      </c>
      <c r="L23" s="378">
        <v>2019</v>
      </c>
      <c r="M23" s="17">
        <f t="shared" ref="M23:M29" si="18">L23/L$8*100</f>
        <v>7.8523646546359682</v>
      </c>
      <c r="N23" s="515">
        <v>1986</v>
      </c>
      <c r="O23" s="392">
        <f t="shared" ref="O23:O29" si="19">N23/$N$8*100</f>
        <v>7.2226061024839066</v>
      </c>
      <c r="P23" s="373">
        <f t="shared" si="8"/>
        <v>98.365527488855861</v>
      </c>
      <c r="Q23" s="386">
        <f t="shared" ref="Q23:Q29" si="20">G23-L23</f>
        <v>-475</v>
      </c>
      <c r="R23" s="386">
        <f t="shared" ref="R23:R29" si="21">I23-N23</f>
        <v>-613</v>
      </c>
      <c r="S23" s="325"/>
    </row>
    <row r="24" spans="1:19" ht="24.75" customHeight="1">
      <c r="A24" s="92" t="s">
        <v>141</v>
      </c>
      <c r="B24" s="58">
        <f t="shared" si="14"/>
        <v>2427</v>
      </c>
      <c r="C24" s="16">
        <f t="shared" si="9"/>
        <v>4.4005657093124455</v>
      </c>
      <c r="D24" s="363">
        <f t="shared" si="15"/>
        <v>2188</v>
      </c>
      <c r="E24" s="16">
        <f t="shared" si="11"/>
        <v>3.6726198469182223</v>
      </c>
      <c r="F24" s="372">
        <f t="shared" si="16"/>
        <v>90.152451586320552</v>
      </c>
      <c r="G24" s="523">
        <v>1078</v>
      </c>
      <c r="H24" s="519">
        <f t="shared" si="10"/>
        <v>3.6616847826086958</v>
      </c>
      <c r="I24" s="523">
        <v>1010</v>
      </c>
      <c r="J24" s="519">
        <f t="shared" si="6"/>
        <v>3.1484771969201035</v>
      </c>
      <c r="K24" s="520">
        <f t="shared" si="17"/>
        <v>93.692022263450838</v>
      </c>
      <c r="L24" s="377">
        <v>1349</v>
      </c>
      <c r="M24" s="16">
        <f t="shared" si="18"/>
        <v>5.246577473553204</v>
      </c>
      <c r="N24" s="514">
        <v>1178</v>
      </c>
      <c r="O24" s="524">
        <f t="shared" si="19"/>
        <v>4.2841037204058621</v>
      </c>
      <c r="P24" s="372">
        <f>N24/L24*100</f>
        <v>87.323943661971825</v>
      </c>
      <c r="Q24" s="385">
        <f t="shared" si="20"/>
        <v>-271</v>
      </c>
      <c r="R24" s="385">
        <f t="shared" si="21"/>
        <v>-168</v>
      </c>
      <c r="S24" s="325"/>
    </row>
    <row r="25" spans="1:19" ht="24.75" customHeight="1" thickBot="1">
      <c r="A25" s="545" t="s">
        <v>144</v>
      </c>
      <c r="B25" s="526">
        <f t="shared" si="14"/>
        <v>482</v>
      </c>
      <c r="C25" s="527">
        <f t="shared" si="9"/>
        <v>0.87394836089353056</v>
      </c>
      <c r="D25" s="528">
        <f t="shared" si="15"/>
        <v>484</v>
      </c>
      <c r="E25" s="527">
        <f t="shared" si="11"/>
        <v>0.8124076809453471</v>
      </c>
      <c r="F25" s="552">
        <f t="shared" si="16"/>
        <v>100.4149377593361</v>
      </c>
      <c r="G25" s="536">
        <v>265</v>
      </c>
      <c r="H25" s="557">
        <f t="shared" si="10"/>
        <v>0.90013586956521741</v>
      </c>
      <c r="I25" s="536">
        <v>212</v>
      </c>
      <c r="J25" s="557">
        <f t="shared" si="6"/>
        <v>0.66086848093768513</v>
      </c>
      <c r="K25" s="556">
        <f t="shared" si="17"/>
        <v>80</v>
      </c>
      <c r="L25" s="532">
        <v>217</v>
      </c>
      <c r="M25" s="527">
        <f t="shared" si="18"/>
        <v>0.84396390790292475</v>
      </c>
      <c r="N25" s="531">
        <v>272</v>
      </c>
      <c r="O25" s="546">
        <f t="shared" si="19"/>
        <v>0.98919882168963891</v>
      </c>
      <c r="P25" s="529">
        <f>N25/L25*100</f>
        <v>125.34562211981566</v>
      </c>
      <c r="Q25" s="533">
        <f t="shared" si="20"/>
        <v>48</v>
      </c>
      <c r="R25" s="533">
        <f t="shared" si="21"/>
        <v>-60</v>
      </c>
      <c r="S25" s="325"/>
    </row>
    <row r="26" spans="1:19" ht="24.75" customHeight="1">
      <c r="A26" s="538" t="s">
        <v>117</v>
      </c>
      <c r="B26" s="539">
        <f t="shared" si="14"/>
        <v>3194</v>
      </c>
      <c r="C26" s="17">
        <f t="shared" si="9"/>
        <v>5.7912677690745573</v>
      </c>
      <c r="D26" s="517">
        <f t="shared" si="15"/>
        <v>3474</v>
      </c>
      <c r="E26" s="540">
        <f t="shared" si="11"/>
        <v>5.8312071975292064</v>
      </c>
      <c r="F26" s="553">
        <f t="shared" si="16"/>
        <v>108.76643706950533</v>
      </c>
      <c r="G26" s="541">
        <v>338</v>
      </c>
      <c r="H26" s="17">
        <f t="shared" si="10"/>
        <v>1.1480978260869565</v>
      </c>
      <c r="I26" s="541">
        <v>384</v>
      </c>
      <c r="J26" s="540">
        <f>I26/$I$8*100</f>
        <v>1.1970447956607126</v>
      </c>
      <c r="K26" s="371">
        <f t="shared" si="17"/>
        <v>113.6094674556213</v>
      </c>
      <c r="L26" s="543">
        <v>2856</v>
      </c>
      <c r="M26" s="17">
        <f t="shared" si="18"/>
        <v>11.107654013690107</v>
      </c>
      <c r="N26" s="542">
        <v>3090</v>
      </c>
      <c r="O26" s="392">
        <f t="shared" si="19"/>
        <v>11.237589555224206</v>
      </c>
      <c r="P26" s="371">
        <f>N26/L26*100</f>
        <v>108.19327731092436</v>
      </c>
      <c r="Q26" s="384">
        <f t="shared" si="20"/>
        <v>-2518</v>
      </c>
      <c r="R26" s="544">
        <f t="shared" si="21"/>
        <v>-2706</v>
      </c>
      <c r="S26" s="325"/>
    </row>
    <row r="27" spans="1:19" ht="24.75" customHeight="1" thickBot="1">
      <c r="A27" s="547" t="s">
        <v>142</v>
      </c>
      <c r="B27" s="550">
        <f t="shared" si="14"/>
        <v>3096</v>
      </c>
      <c r="C27" s="527">
        <f t="shared" si="9"/>
        <v>5.6135770234986948</v>
      </c>
      <c r="D27" s="551">
        <f t="shared" si="15"/>
        <v>3336</v>
      </c>
      <c r="E27" s="546">
        <f t="shared" si="11"/>
        <v>5.5995702967637975</v>
      </c>
      <c r="F27" s="554">
        <f t="shared" si="16"/>
        <v>107.75193798449611</v>
      </c>
      <c r="G27" s="536">
        <v>314</v>
      </c>
      <c r="H27" s="527">
        <f t="shared" si="10"/>
        <v>1.0665760869565217</v>
      </c>
      <c r="I27" s="536">
        <v>351</v>
      </c>
      <c r="J27" s="546">
        <f>I27/$I$8*100</f>
        <v>1.0941737585336202</v>
      </c>
      <c r="K27" s="529">
        <f t="shared" si="17"/>
        <v>111.78343949044587</v>
      </c>
      <c r="L27" s="532">
        <v>2782</v>
      </c>
      <c r="M27" s="527">
        <f t="shared" si="18"/>
        <v>10.819850653391413</v>
      </c>
      <c r="N27" s="531">
        <v>2985</v>
      </c>
      <c r="O27" s="546">
        <f t="shared" si="19"/>
        <v>10.855729715969014</v>
      </c>
      <c r="P27" s="552">
        <f>N27/L27*100</f>
        <v>107.29690869877786</v>
      </c>
      <c r="Q27" s="533">
        <f t="shared" si="20"/>
        <v>-2468</v>
      </c>
      <c r="R27" s="549">
        <f t="shared" si="21"/>
        <v>-2634</v>
      </c>
      <c r="S27" s="325"/>
    </row>
    <row r="28" spans="1:19" ht="24.75" customHeight="1" thickBot="1">
      <c r="A28" s="99" t="s">
        <v>13</v>
      </c>
      <c r="B28" s="61">
        <f t="shared" si="14"/>
        <v>177</v>
      </c>
      <c r="C28" s="331">
        <f t="shared" si="9"/>
        <v>0.32093124456048738</v>
      </c>
      <c r="D28" s="367">
        <f t="shared" si="15"/>
        <v>165</v>
      </c>
      <c r="E28" s="331">
        <f t="shared" si="11"/>
        <v>0.27695716395864106</v>
      </c>
      <c r="F28" s="375">
        <f t="shared" si="16"/>
        <v>93.220338983050837</v>
      </c>
      <c r="G28" s="357">
        <v>23</v>
      </c>
      <c r="H28" s="331">
        <f t="shared" si="10"/>
        <v>7.8125E-2</v>
      </c>
      <c r="I28" s="357">
        <v>20</v>
      </c>
      <c r="J28" s="331">
        <f>I28/$I$8*100</f>
        <v>6.2346083107328781E-2</v>
      </c>
      <c r="K28" s="518">
        <f t="shared" si="17"/>
        <v>86.956521739130437</v>
      </c>
      <c r="L28" s="379">
        <v>154</v>
      </c>
      <c r="M28" s="331">
        <f t="shared" si="18"/>
        <v>0.59894212818917236</v>
      </c>
      <c r="N28" s="516">
        <v>145</v>
      </c>
      <c r="O28" s="394">
        <f t="shared" si="19"/>
        <v>0.52733025420955015</v>
      </c>
      <c r="P28" s="382">
        <f t="shared" si="8"/>
        <v>94.155844155844164</v>
      </c>
      <c r="Q28" s="388">
        <f t="shared" si="20"/>
        <v>-131</v>
      </c>
      <c r="R28" s="388">
        <f t="shared" si="21"/>
        <v>-125</v>
      </c>
      <c r="S28" s="325"/>
    </row>
    <row r="29" spans="1:19" s="101" customFormat="1" ht="16.5" customHeight="1" thickTop="1">
      <c r="A29" s="100" t="s">
        <v>111</v>
      </c>
      <c r="B29" s="791">
        <f t="shared" si="14"/>
        <v>44280</v>
      </c>
      <c r="C29" s="793">
        <f t="shared" si="9"/>
        <v>80.287206266318535</v>
      </c>
      <c r="D29" s="795">
        <f t="shared" si="15"/>
        <v>48353</v>
      </c>
      <c r="E29" s="797">
        <f t="shared" si="11"/>
        <v>81.161877266013164</v>
      </c>
      <c r="F29" s="803">
        <f t="shared" si="16"/>
        <v>109.19828364950317</v>
      </c>
      <c r="G29" s="804">
        <v>25501</v>
      </c>
      <c r="H29" s="793">
        <f t="shared" si="10"/>
        <v>86.620244565217391</v>
      </c>
      <c r="I29" s="804">
        <v>28092</v>
      </c>
      <c r="J29" s="797">
        <f>I29/$I$8*100</f>
        <v>87.571308332554011</v>
      </c>
      <c r="K29" s="799">
        <f t="shared" si="17"/>
        <v>110.1603858672209</v>
      </c>
      <c r="L29" s="801">
        <v>18779</v>
      </c>
      <c r="M29" s="793">
        <f t="shared" si="18"/>
        <v>73.035936527691348</v>
      </c>
      <c r="N29" s="839">
        <v>20261</v>
      </c>
      <c r="O29" s="815">
        <f t="shared" si="19"/>
        <v>73.684401934756522</v>
      </c>
      <c r="P29" s="803">
        <f>N29/L29*100</f>
        <v>107.89179402524096</v>
      </c>
      <c r="Q29" s="813">
        <f t="shared" si="20"/>
        <v>6722</v>
      </c>
      <c r="R29" s="813">
        <f t="shared" si="21"/>
        <v>7831</v>
      </c>
      <c r="S29" s="325"/>
    </row>
    <row r="30" spans="1:19" s="101" customFormat="1" ht="17.25" customHeight="1" thickBot="1">
      <c r="A30" s="102" t="s">
        <v>14</v>
      </c>
      <c r="B30" s="792"/>
      <c r="C30" s="794"/>
      <c r="D30" s="796"/>
      <c r="E30" s="798">
        <f t="shared" si="11"/>
        <v>0</v>
      </c>
      <c r="F30" s="800"/>
      <c r="G30" s="805"/>
      <c r="H30" s="794"/>
      <c r="I30" s="805"/>
      <c r="J30" s="798"/>
      <c r="K30" s="800"/>
      <c r="L30" s="802"/>
      <c r="M30" s="794"/>
      <c r="N30" s="840"/>
      <c r="O30" s="798"/>
      <c r="P30" s="800"/>
      <c r="Q30" s="814"/>
      <c r="R30" s="814"/>
      <c r="S30" s="325"/>
    </row>
    <row r="31" spans="1:19" ht="15.75" customHeight="1">
      <c r="A31" s="103" t="s">
        <v>15</v>
      </c>
      <c r="B31" s="104"/>
      <c r="C31" s="104"/>
      <c r="D31" s="91" t="s">
        <v>16</v>
      </c>
      <c r="E31" s="105"/>
      <c r="F31" s="105"/>
      <c r="I31" s="93"/>
      <c r="J31" s="106" t="s">
        <v>16</v>
      </c>
      <c r="K31" s="105" t="s">
        <v>16</v>
      </c>
      <c r="N31" s="93"/>
      <c r="O31" s="105"/>
      <c r="Q31" s="91"/>
      <c r="S31" s="325"/>
    </row>
    <row r="32" spans="1:19" ht="13.5" customHeight="1">
      <c r="A32" s="107" t="s">
        <v>220</v>
      </c>
      <c r="B32" s="108"/>
      <c r="C32" s="108"/>
      <c r="D32" s="109"/>
      <c r="E32" s="105"/>
      <c r="I32" s="91"/>
      <c r="J32" s="105" t="s">
        <v>16</v>
      </c>
      <c r="K32" s="105"/>
      <c r="N32" s="110"/>
      <c r="R32" s="93" t="s">
        <v>119</v>
      </c>
      <c r="S32" s="325"/>
    </row>
    <row r="33" spans="1:14" ht="12.75" customHeight="1">
      <c r="D33" s="109" t="s">
        <v>16</v>
      </c>
      <c r="E33" s="105"/>
      <c r="I33" s="91"/>
      <c r="J33" s="105" t="s">
        <v>16</v>
      </c>
      <c r="L33" s="6" t="s">
        <v>16</v>
      </c>
      <c r="N33" s="91"/>
    </row>
    <row r="34" spans="1:14">
      <c r="E34" s="105"/>
      <c r="I34" s="91"/>
      <c r="J34" s="6" t="s">
        <v>16</v>
      </c>
      <c r="N34" s="91"/>
    </row>
    <row r="35" spans="1:14">
      <c r="E35" s="105"/>
      <c r="G35" s="111"/>
      <c r="I35" s="91"/>
      <c r="N35" s="112"/>
    </row>
    <row r="37" spans="1:14">
      <c r="A37" s="113"/>
      <c r="H37" s="6" t="s">
        <v>16</v>
      </c>
    </row>
    <row r="38" spans="1:14" ht="14.25" customHeight="1">
      <c r="E38" s="82"/>
    </row>
    <row r="41" spans="1:14">
      <c r="A41" s="114"/>
    </row>
    <row r="47" spans="1:14">
      <c r="B47" s="83"/>
      <c r="C47" s="83"/>
      <c r="D47" s="83"/>
      <c r="E47" s="83"/>
      <c r="F47" s="83"/>
      <c r="G47" s="83"/>
      <c r="H47" s="83"/>
      <c r="I47" s="83"/>
      <c r="J47" s="83"/>
      <c r="K47" s="83"/>
      <c r="L47" s="83"/>
      <c r="M47" s="83"/>
    </row>
    <row r="48" spans="1:14">
      <c r="B48" s="88"/>
      <c r="C48" s="88"/>
      <c r="D48" s="88"/>
      <c r="E48" s="88"/>
      <c r="F48" s="88"/>
      <c r="G48" s="88"/>
      <c r="H48" s="88"/>
      <c r="I48" s="88"/>
      <c r="J48" s="88"/>
      <c r="K48" s="88"/>
      <c r="L48" s="88"/>
      <c r="M48" s="88"/>
    </row>
    <row r="49" spans="2:13">
      <c r="B49" s="88"/>
      <c r="C49" s="88"/>
      <c r="D49" s="88"/>
      <c r="E49" s="88"/>
      <c r="F49" s="88"/>
      <c r="G49" s="88"/>
      <c r="H49" s="88"/>
      <c r="I49" s="88"/>
      <c r="J49" s="88"/>
      <c r="K49" s="88"/>
      <c r="L49" s="88"/>
      <c r="M49" s="88"/>
    </row>
  </sheetData>
  <mergeCells count="43">
    <mergeCell ref="Q21:Q22"/>
    <mergeCell ref="J21:J22"/>
    <mergeCell ref="K21:K22"/>
    <mergeCell ref="L21:L22"/>
    <mergeCell ref="M21:M22"/>
    <mergeCell ref="N21:N22"/>
    <mergeCell ref="A2:R2"/>
    <mergeCell ref="A3:R3"/>
    <mergeCell ref="B5:F5"/>
    <mergeCell ref="G5:K5"/>
    <mergeCell ref="L5:P5"/>
    <mergeCell ref="A21:A22"/>
    <mergeCell ref="B6:C6"/>
    <mergeCell ref="G6:H6"/>
    <mergeCell ref="L6:M6"/>
    <mergeCell ref="B21:B22"/>
    <mergeCell ref="C21:C22"/>
    <mergeCell ref="D21:D22"/>
    <mergeCell ref="E21:E22"/>
    <mergeCell ref="F21:F22"/>
    <mergeCell ref="H21:H22"/>
    <mergeCell ref="I21:I22"/>
    <mergeCell ref="B29:B30"/>
    <mergeCell ref="C29:C30"/>
    <mergeCell ref="D29:D30"/>
    <mergeCell ref="E29:E30"/>
    <mergeCell ref="F29:F30"/>
    <mergeCell ref="R21:R22"/>
    <mergeCell ref="G29:G30"/>
    <mergeCell ref="O29:O30"/>
    <mergeCell ref="P29:P30"/>
    <mergeCell ref="Q29:Q30"/>
    <mergeCell ref="R29:R30"/>
    <mergeCell ref="I29:I30"/>
    <mergeCell ref="J29:J30"/>
    <mergeCell ref="K29:K30"/>
    <mergeCell ref="L29:L30"/>
    <mergeCell ref="M29:M30"/>
    <mergeCell ref="N29:N30"/>
    <mergeCell ref="H29:H30"/>
    <mergeCell ref="G21:G22"/>
    <mergeCell ref="O21:O22"/>
    <mergeCell ref="P21:P22"/>
  </mergeCells>
  <phoneticPr fontId="0" type="noConversion"/>
  <hyperlinks>
    <hyperlink ref="A1" location="obsah!A1" display="obsah"/>
  </hyperlinks>
  <pageMargins left="0.94488188976377963" right="0.55118110236220474" top="0.86" bottom="0.71"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List5">
    <pageSetUpPr fitToPage="1"/>
  </sheetPr>
  <dimension ref="A1:P145"/>
  <sheetViews>
    <sheetView showGridLines="0" zoomScale="75" workbookViewId="0">
      <selection activeCell="N51" sqref="N51"/>
    </sheetView>
  </sheetViews>
  <sheetFormatPr defaultRowHeight="12.75"/>
  <cols>
    <col min="1" max="1" width="7.42578125" style="6" customWidth="1"/>
    <col min="2" max="4" width="9.42578125" style="6" customWidth="1"/>
    <col min="5" max="5" width="7.5703125" style="6" customWidth="1"/>
    <col min="6" max="8" width="9.42578125" style="6" customWidth="1"/>
    <col min="9" max="9" width="9.7109375" style="6" bestFit="1" customWidth="1"/>
    <col min="10" max="11" width="7.5703125" style="6" customWidth="1"/>
    <col min="12" max="14" width="9.140625" style="6"/>
    <col min="15" max="15" width="10.140625" style="6" customWidth="1"/>
    <col min="16" max="16384" width="9.140625" style="6"/>
  </cols>
  <sheetData>
    <row r="1" spans="1:16" ht="14.25">
      <c r="A1" s="427" t="s">
        <v>133</v>
      </c>
    </row>
    <row r="2" spans="1:16" ht="15.75">
      <c r="A2" s="181" t="s">
        <v>288</v>
      </c>
      <c r="B2" s="203"/>
      <c r="C2" s="181"/>
      <c r="D2" s="181"/>
      <c r="E2" s="181"/>
      <c r="F2" s="181"/>
      <c r="G2" s="181"/>
      <c r="H2" s="181"/>
      <c r="I2" s="181"/>
      <c r="J2" s="203"/>
      <c r="K2" s="203"/>
    </row>
    <row r="3" spans="1:16" ht="15.75">
      <c r="A3" s="559" t="s">
        <v>146</v>
      </c>
      <c r="B3" s="203"/>
      <c r="C3" s="181"/>
      <c r="D3" s="181"/>
      <c r="E3" s="181"/>
      <c r="F3" s="181"/>
      <c r="G3" s="181"/>
      <c r="H3" s="181"/>
      <c r="I3" s="181"/>
      <c r="J3" s="203"/>
      <c r="K3" s="203"/>
    </row>
    <row r="4" spans="1:16" ht="15.75">
      <c r="A4" s="181"/>
      <c r="B4" s="203"/>
      <c r="C4" s="181"/>
      <c r="D4" s="181"/>
      <c r="E4" s="181"/>
      <c r="F4" s="181"/>
      <c r="G4" s="181"/>
      <c r="H4" s="181"/>
      <c r="I4" s="181"/>
      <c r="J4" s="203"/>
      <c r="K4" s="203"/>
    </row>
    <row r="5" spans="1:16">
      <c r="A5" s="845" t="s">
        <v>397</v>
      </c>
      <c r="B5" s="845"/>
      <c r="C5" s="845"/>
      <c r="D5" s="845"/>
      <c r="E5" s="845"/>
      <c r="F5" s="845"/>
      <c r="G5" s="845"/>
      <c r="H5" s="845"/>
      <c r="I5" s="845"/>
      <c r="J5" s="845"/>
      <c r="K5" s="845"/>
      <c r="L5" s="119"/>
      <c r="M5" s="119"/>
      <c r="N5" s="119"/>
      <c r="O5" s="119"/>
      <c r="P5" s="119"/>
    </row>
    <row r="6" spans="1:16" s="163" customFormat="1" ht="13.5" thickBot="1">
      <c r="A6" s="195"/>
      <c r="B6" s="195"/>
      <c r="C6" s="195"/>
      <c r="D6" s="195"/>
      <c r="E6" s="195"/>
      <c r="F6" s="195"/>
      <c r="G6" s="195"/>
      <c r="H6" s="195"/>
      <c r="I6" s="195"/>
      <c r="J6" s="195"/>
      <c r="K6" s="194" t="s">
        <v>125</v>
      </c>
    </row>
    <row r="7" spans="1:16" s="163" customFormat="1" ht="12.75" customHeight="1">
      <c r="A7" s="204"/>
      <c r="B7" s="207">
        <v>2013</v>
      </c>
      <c r="C7" s="206"/>
      <c r="D7" s="206"/>
      <c r="E7" s="208"/>
      <c r="F7" s="205">
        <v>2014</v>
      </c>
      <c r="G7" s="206"/>
      <c r="H7" s="206"/>
      <c r="I7" s="206"/>
      <c r="J7" s="207" t="s">
        <v>289</v>
      </c>
      <c r="K7" s="208"/>
    </row>
    <row r="8" spans="1:16" s="163" customFormat="1" ht="12.75" customHeight="1" thickBot="1">
      <c r="A8" s="209" t="s">
        <v>75</v>
      </c>
      <c r="B8" s="238" t="s">
        <v>76</v>
      </c>
      <c r="C8" s="239" t="s">
        <v>77</v>
      </c>
      <c r="D8" s="239" t="s">
        <v>78</v>
      </c>
      <c r="E8" s="324" t="s">
        <v>79</v>
      </c>
      <c r="F8" s="210" t="s">
        <v>76</v>
      </c>
      <c r="G8" s="211" t="s">
        <v>77</v>
      </c>
      <c r="H8" s="212" t="s">
        <v>78</v>
      </c>
      <c r="I8" s="211" t="s">
        <v>79</v>
      </c>
      <c r="J8" s="213" t="s">
        <v>77</v>
      </c>
      <c r="K8" s="214" t="s">
        <v>78</v>
      </c>
    </row>
    <row r="9" spans="1:16" s="163" customFormat="1" ht="12.75" customHeight="1">
      <c r="A9" s="215">
        <v>1</v>
      </c>
      <c r="B9" s="216">
        <f>C9+D9</f>
        <v>463170</v>
      </c>
      <c r="C9" s="217">
        <f>(měs_index_v!$C$7)</f>
        <v>247269</v>
      </c>
      <c r="D9" s="217">
        <f>(měs_index_d!$C$7)</f>
        <v>215901</v>
      </c>
      <c r="E9" s="218">
        <f>C9-D9</f>
        <v>31368</v>
      </c>
      <c r="F9" s="219">
        <f t="shared" ref="F9:F11" si="0">G9+H9</f>
        <v>536885</v>
      </c>
      <c r="G9" s="220">
        <f>(měs_index_v!$C$6)</f>
        <v>290283</v>
      </c>
      <c r="H9" s="221">
        <f>(měs_index_d!$C$6)</f>
        <v>246602</v>
      </c>
      <c r="I9" s="221">
        <f t="shared" ref="I9:I11" si="1">G9-H9</f>
        <v>43681</v>
      </c>
      <c r="J9" s="244">
        <f t="shared" ref="J9:K11" si="2">G9/C9*100</f>
        <v>117.39562986059717</v>
      </c>
      <c r="K9" s="222">
        <f t="shared" si="2"/>
        <v>114.21994339998425</v>
      </c>
    </row>
    <row r="10" spans="1:16" s="163" customFormat="1" ht="12.75" customHeight="1">
      <c r="A10" s="223" t="s">
        <v>80</v>
      </c>
      <c r="B10" s="216">
        <f t="shared" ref="B10:B20" si="3">C10+D10</f>
        <v>919073</v>
      </c>
      <c r="C10" s="32">
        <f>SUM(měs_index_v!$C$7:$D$7)</f>
        <v>491067</v>
      </c>
      <c r="D10" s="32">
        <f>SUM(měs_index_d!$C$7:$D$7)</f>
        <v>428006</v>
      </c>
      <c r="E10" s="218">
        <f t="shared" ref="E10:E20" si="4">C10-D10</f>
        <v>63061</v>
      </c>
      <c r="F10" s="216">
        <f t="shared" si="0"/>
        <v>1071381</v>
      </c>
      <c r="G10" s="32">
        <f>SUM(měs_index_v!$C$6:$D$6)</f>
        <v>573970</v>
      </c>
      <c r="H10" s="32">
        <f>SUM(měs_index_d!$C$6:$D$6)</f>
        <v>497411</v>
      </c>
      <c r="I10" s="218">
        <f t="shared" si="1"/>
        <v>76559</v>
      </c>
      <c r="J10" s="247">
        <f t="shared" si="2"/>
        <v>116.88221770145417</v>
      </c>
      <c r="K10" s="225">
        <f t="shared" si="2"/>
        <v>116.21589416970789</v>
      </c>
    </row>
    <row r="11" spans="1:16" s="163" customFormat="1" ht="12.75" customHeight="1">
      <c r="A11" s="226" t="s">
        <v>81</v>
      </c>
      <c r="B11" s="227">
        <f t="shared" si="3"/>
        <v>1410188</v>
      </c>
      <c r="C11" s="228">
        <f>SUM(měs_index_v!$C$7:$E$7)</f>
        <v>752741</v>
      </c>
      <c r="D11" s="228">
        <f>SUM(měs_index_d!$C$7:$E$7)</f>
        <v>657447</v>
      </c>
      <c r="E11" s="229">
        <f t="shared" si="4"/>
        <v>95294</v>
      </c>
      <c r="F11" s="227">
        <f t="shared" si="0"/>
        <v>1634730</v>
      </c>
      <c r="G11" s="228">
        <f>SUM(měs_index_v!$C$6:$E$6)</f>
        <v>880201</v>
      </c>
      <c r="H11" s="228">
        <f>SUM(měs_index_d!$C$6:$E$6)</f>
        <v>754529</v>
      </c>
      <c r="I11" s="229">
        <f t="shared" si="1"/>
        <v>125672</v>
      </c>
      <c r="J11" s="249">
        <f t="shared" si="2"/>
        <v>116.93278298910251</v>
      </c>
      <c r="K11" s="230">
        <f t="shared" si="2"/>
        <v>114.76651349842648</v>
      </c>
    </row>
    <row r="12" spans="1:16" s="163" customFormat="1" ht="12.75" customHeight="1">
      <c r="A12" s="223" t="s">
        <v>82</v>
      </c>
      <c r="B12" s="216">
        <f t="shared" si="3"/>
        <v>1913292</v>
      </c>
      <c r="C12" s="32">
        <f>SUM(měs_index_v!$C$7:$F$7)</f>
        <v>1021567</v>
      </c>
      <c r="D12" s="32">
        <f>SUM(měs_index_d!$C$7:$F$7)</f>
        <v>891725</v>
      </c>
      <c r="E12" s="218">
        <f t="shared" si="4"/>
        <v>129842</v>
      </c>
      <c r="F12" s="216"/>
      <c r="G12" s="32"/>
      <c r="H12" s="32"/>
      <c r="I12" s="218"/>
      <c r="J12" s="247"/>
      <c r="K12" s="225"/>
    </row>
    <row r="13" spans="1:16" s="163" customFormat="1" ht="12.75" customHeight="1">
      <c r="A13" s="223" t="s">
        <v>83</v>
      </c>
      <c r="B13" s="216">
        <f t="shared" si="3"/>
        <v>2401302</v>
      </c>
      <c r="C13" s="32">
        <f>SUM(měs_index_v!$C$7:$G$7)</f>
        <v>1279212</v>
      </c>
      <c r="D13" s="32">
        <f>SUM(měs_index_d!$C$7:$G$7)</f>
        <v>1122090</v>
      </c>
      <c r="E13" s="218">
        <f t="shared" si="4"/>
        <v>157122</v>
      </c>
      <c r="F13" s="216"/>
      <c r="G13" s="32"/>
      <c r="H13" s="32"/>
      <c r="I13" s="218"/>
      <c r="J13" s="247"/>
      <c r="K13" s="225"/>
    </row>
    <row r="14" spans="1:16" s="163" customFormat="1" ht="12.75" customHeight="1">
      <c r="A14" s="226" t="s">
        <v>84</v>
      </c>
      <c r="B14" s="227">
        <f t="shared" si="3"/>
        <v>2884932</v>
      </c>
      <c r="C14" s="228">
        <f>SUM(měs_index_v!$C$7:$H$7)</f>
        <v>1537133</v>
      </c>
      <c r="D14" s="228">
        <f>SUM(měs_index_d!$C$7:$H$7)</f>
        <v>1347799</v>
      </c>
      <c r="E14" s="229">
        <f t="shared" si="4"/>
        <v>189334</v>
      </c>
      <c r="F14" s="227"/>
      <c r="G14" s="228"/>
      <c r="H14" s="228"/>
      <c r="I14" s="229"/>
      <c r="J14" s="249"/>
      <c r="K14" s="230"/>
    </row>
    <row r="15" spans="1:16" s="163" customFormat="1" ht="12.75" customHeight="1">
      <c r="A15" s="223" t="s">
        <v>85</v>
      </c>
      <c r="B15" s="216">
        <f t="shared" si="3"/>
        <v>3369484</v>
      </c>
      <c r="C15" s="32">
        <f>SUM(měs_index_v!$C$7:$I$7)</f>
        <v>1792705</v>
      </c>
      <c r="D15" s="32">
        <f>SUM(měs_index_d!$C$7:$I$7)</f>
        <v>1576779</v>
      </c>
      <c r="E15" s="218">
        <f t="shared" si="4"/>
        <v>215926</v>
      </c>
      <c r="F15" s="216"/>
      <c r="G15" s="218"/>
      <c r="H15" s="224"/>
      <c r="I15" s="224"/>
      <c r="J15" s="247"/>
      <c r="K15" s="225"/>
    </row>
    <row r="16" spans="1:16" s="163" customFormat="1" ht="12.75" customHeight="1">
      <c r="A16" s="223" t="s">
        <v>86</v>
      </c>
      <c r="B16" s="216">
        <f t="shared" si="3"/>
        <v>3837239</v>
      </c>
      <c r="C16" s="32">
        <f>SUM(měs_index_v!$C$7:$J$7)</f>
        <v>2036592</v>
      </c>
      <c r="D16" s="32">
        <f>SUM(měs_index_d!$C$7:$J$7)</f>
        <v>1800647</v>
      </c>
      <c r="E16" s="218">
        <f t="shared" si="4"/>
        <v>235945</v>
      </c>
      <c r="F16" s="216"/>
      <c r="G16" s="218"/>
      <c r="H16" s="224"/>
      <c r="I16" s="224"/>
      <c r="J16" s="247"/>
      <c r="K16" s="225"/>
    </row>
    <row r="17" spans="1:11" s="163" customFormat="1" ht="12.75" customHeight="1">
      <c r="A17" s="226" t="s">
        <v>87</v>
      </c>
      <c r="B17" s="227">
        <f t="shared" si="3"/>
        <v>4364928</v>
      </c>
      <c r="C17" s="228">
        <f>SUM(měs_index_v!$C$7:$K$7)</f>
        <v>2318173</v>
      </c>
      <c r="D17" s="228">
        <f>SUM(měs_index_d!$C$7:$K$7)</f>
        <v>2046755</v>
      </c>
      <c r="E17" s="229">
        <f t="shared" si="4"/>
        <v>271418</v>
      </c>
      <c r="F17" s="227"/>
      <c r="G17" s="229"/>
      <c r="H17" s="322"/>
      <c r="I17" s="322"/>
      <c r="J17" s="249"/>
      <c r="K17" s="230"/>
    </row>
    <row r="18" spans="1:11" s="163" customFormat="1" ht="12.75" customHeight="1">
      <c r="A18" s="223" t="s">
        <v>88</v>
      </c>
      <c r="B18" s="216">
        <f t="shared" si="3"/>
        <v>4927998</v>
      </c>
      <c r="C18" s="32">
        <f>SUM(měs_index_v!$C$7:$L$7)</f>
        <v>2616433</v>
      </c>
      <c r="D18" s="32">
        <f>SUM(měs_index_d!$C$7:$L$7)</f>
        <v>2311565</v>
      </c>
      <c r="E18" s="218">
        <f t="shared" si="4"/>
        <v>304868</v>
      </c>
      <c r="F18" s="216"/>
      <c r="G18" s="218"/>
      <c r="H18" s="224"/>
      <c r="I18" s="224"/>
      <c r="J18" s="247"/>
      <c r="K18" s="225"/>
    </row>
    <row r="19" spans="1:11" s="163" customFormat="1" ht="12.75" customHeight="1">
      <c r="A19" s="223" t="s">
        <v>89</v>
      </c>
      <c r="B19" s="216">
        <f t="shared" si="3"/>
        <v>5490193</v>
      </c>
      <c r="C19" s="32">
        <f>SUM(měs_index_v!$C$7:$M$7)</f>
        <v>2915768</v>
      </c>
      <c r="D19" s="32">
        <f>SUM(měs_index_d!$C$7:$M$7)</f>
        <v>2574425</v>
      </c>
      <c r="E19" s="218">
        <f t="shared" si="4"/>
        <v>341343</v>
      </c>
      <c r="F19" s="216"/>
      <c r="G19" s="218"/>
      <c r="H19" s="224"/>
      <c r="I19" s="224"/>
      <c r="J19" s="247"/>
      <c r="K19" s="225"/>
    </row>
    <row r="20" spans="1:11" s="235" customFormat="1" ht="12.75" customHeight="1" thickBot="1">
      <c r="A20" s="231" t="s">
        <v>90</v>
      </c>
      <c r="B20" s="232">
        <f t="shared" si="3"/>
        <v>5984232</v>
      </c>
      <c r="C20" s="233">
        <f>SUM(měs_index_v!$C$7:$N$7)</f>
        <v>3167422</v>
      </c>
      <c r="D20" s="233">
        <f>SUM(měs_index_d!$C$7:$N$7)</f>
        <v>2816810</v>
      </c>
      <c r="E20" s="234">
        <f t="shared" si="4"/>
        <v>350612</v>
      </c>
      <c r="F20" s="232"/>
      <c r="G20" s="234"/>
      <c r="H20" s="623"/>
      <c r="I20" s="623"/>
      <c r="J20" s="624"/>
      <c r="K20" s="625"/>
    </row>
    <row r="21" spans="1:11" s="163" customFormat="1" ht="12.75" customHeight="1">
      <c r="A21" s="236"/>
      <c r="B21" s="236"/>
      <c r="C21" s="195"/>
      <c r="D21" s="195"/>
      <c r="E21" s="195"/>
      <c r="F21" s="195"/>
      <c r="G21" s="195"/>
      <c r="H21" s="195"/>
      <c r="I21" s="195"/>
      <c r="J21" s="195"/>
      <c r="K21" s="195"/>
    </row>
    <row r="22" spans="1:11" s="163" customFormat="1" ht="12.75" customHeight="1" thickBot="1">
      <c r="A22" s="237"/>
      <c r="B22" s="237"/>
      <c r="C22" s="195"/>
      <c r="D22" s="195"/>
      <c r="E22" s="195"/>
      <c r="F22" s="195"/>
      <c r="G22" s="195"/>
      <c r="H22" s="195"/>
      <c r="I22" s="195"/>
      <c r="J22" s="195"/>
      <c r="K22" s="194" t="s">
        <v>126</v>
      </c>
    </row>
    <row r="23" spans="1:11" s="163" customFormat="1" ht="12.75" customHeight="1">
      <c r="A23" s="204"/>
      <c r="B23" s="207">
        <v>2013</v>
      </c>
      <c r="C23" s="206"/>
      <c r="D23" s="206"/>
      <c r="E23" s="206"/>
      <c r="F23" s="207">
        <v>2014</v>
      </c>
      <c r="G23" s="206"/>
      <c r="H23" s="206"/>
      <c r="I23" s="208"/>
      <c r="J23" s="205" t="s">
        <v>289</v>
      </c>
      <c r="K23" s="208"/>
    </row>
    <row r="24" spans="1:11" s="163" customFormat="1" ht="12.75" customHeight="1" thickBot="1">
      <c r="A24" s="209" t="s">
        <v>75</v>
      </c>
      <c r="B24" s="238" t="s">
        <v>76</v>
      </c>
      <c r="C24" s="239" t="s">
        <v>77</v>
      </c>
      <c r="D24" s="239" t="s">
        <v>78</v>
      </c>
      <c r="E24" s="240" t="s">
        <v>79</v>
      </c>
      <c r="F24" s="213" t="s">
        <v>76</v>
      </c>
      <c r="G24" s="210" t="s">
        <v>77</v>
      </c>
      <c r="H24" s="210" t="s">
        <v>78</v>
      </c>
      <c r="I24" s="214" t="s">
        <v>79</v>
      </c>
      <c r="J24" s="210" t="s">
        <v>77</v>
      </c>
      <c r="K24" s="214" t="s">
        <v>78</v>
      </c>
    </row>
    <row r="25" spans="1:11" s="163" customFormat="1" ht="12.75" customHeight="1">
      <c r="A25" s="215">
        <v>1</v>
      </c>
      <c r="B25" s="219">
        <f>SUM(C25:D25)</f>
        <v>24076</v>
      </c>
      <c r="C25" s="241">
        <f>(měs_index_v_USD!$C$7)</f>
        <v>12853</v>
      </c>
      <c r="D25" s="241">
        <f>(měs_index_d_USD!$C$7)</f>
        <v>11223</v>
      </c>
      <c r="E25" s="242">
        <f>C25-D25</f>
        <v>1630</v>
      </c>
      <c r="F25" s="219">
        <f>G25+H25</f>
        <v>26583</v>
      </c>
      <c r="G25" s="243">
        <f>(měs_index_v_USD!$C$6)</f>
        <v>14373</v>
      </c>
      <c r="H25" s="243">
        <f>(měs_index_d_USD!$C$6)</f>
        <v>12210</v>
      </c>
      <c r="I25" s="221">
        <f t="shared" ref="I25:I27" si="5">G25-H25</f>
        <v>2163</v>
      </c>
      <c r="J25" s="244">
        <f t="shared" ref="J25:K27" si="6">G25/C25*100</f>
        <v>111.82603283280169</v>
      </c>
      <c r="K25" s="222">
        <f t="shared" si="6"/>
        <v>108.79443998930766</v>
      </c>
    </row>
    <row r="26" spans="1:11" s="163" customFormat="1" ht="12.75" customHeight="1">
      <c r="A26" s="223" t="s">
        <v>80</v>
      </c>
      <c r="B26" s="216">
        <f t="shared" ref="B26:B36" si="7">SUM(C26:D26)</f>
        <v>47979</v>
      </c>
      <c r="C26" s="32">
        <f>SUM(měs_index_v_USD!$C$7:'měs_index_v_USD'!$D$7)</f>
        <v>25635</v>
      </c>
      <c r="D26" s="32">
        <f>SUM(měs_index_d_USD!$C$7:'měs_index_d_USD'!$D$7)</f>
        <v>22344</v>
      </c>
      <c r="E26" s="245">
        <f t="shared" ref="E26:E36" si="8">C26-D26</f>
        <v>3291</v>
      </c>
      <c r="F26" s="216">
        <f t="shared" ref="F26:F27" si="9">SUM(G26:H26)</f>
        <v>53183</v>
      </c>
      <c r="G26" s="32">
        <f>SUM(měs_index_v_USD!$C$6:'měs_index_v_USD'!$D$6)</f>
        <v>28491</v>
      </c>
      <c r="H26" s="32">
        <f>SUM(měs_index_d_USD!$C$6:'měs_index_d_USD'!$D$6)</f>
        <v>24692</v>
      </c>
      <c r="I26" s="245">
        <f t="shared" si="5"/>
        <v>3799</v>
      </c>
      <c r="J26" s="247">
        <f t="shared" si="6"/>
        <v>111.14101813926274</v>
      </c>
      <c r="K26" s="225">
        <f t="shared" si="6"/>
        <v>110.50841389187254</v>
      </c>
    </row>
    <row r="27" spans="1:11" s="163" customFormat="1" ht="12.75" customHeight="1">
      <c r="A27" s="226" t="s">
        <v>81</v>
      </c>
      <c r="B27" s="227">
        <f t="shared" si="7"/>
        <v>72775</v>
      </c>
      <c r="C27" s="228">
        <f>SUM(měs_index_v_USD!$C$7:'měs_index_v_USD'!$E$7)</f>
        <v>38847</v>
      </c>
      <c r="D27" s="228">
        <f>SUM(měs_index_d_USD!$C$7:'měs_index_d_USD'!$E$7)</f>
        <v>33928</v>
      </c>
      <c r="E27" s="248">
        <f t="shared" si="8"/>
        <v>4919</v>
      </c>
      <c r="F27" s="227">
        <f t="shared" si="9"/>
        <v>81609</v>
      </c>
      <c r="G27" s="228">
        <f>SUM(měs_index_v_USD!$C$6:'měs_index_v_USD'!$E$6)</f>
        <v>43943</v>
      </c>
      <c r="H27" s="228">
        <f>SUM(měs_index_d_USD!$C$6:'měs_index_d_USD'!$E$6)</f>
        <v>37666</v>
      </c>
      <c r="I27" s="248">
        <f t="shared" si="5"/>
        <v>6277</v>
      </c>
      <c r="J27" s="249">
        <f t="shared" si="6"/>
        <v>113.11813010013643</v>
      </c>
      <c r="K27" s="230">
        <f t="shared" si="6"/>
        <v>111.01744871492572</v>
      </c>
    </row>
    <row r="28" spans="1:11" s="163" customFormat="1" ht="12.75" customHeight="1">
      <c r="A28" s="223" t="s">
        <v>82</v>
      </c>
      <c r="B28" s="216">
        <f t="shared" si="7"/>
        <v>98138</v>
      </c>
      <c r="C28" s="32">
        <f>SUM(měs_index_v_USD!$C$7:'měs_index_v_USD'!$F$7)</f>
        <v>52399</v>
      </c>
      <c r="D28" s="32">
        <f>SUM(měs_index_d_USD!$C$7:'měs_index_d_USD'!$F$7)</f>
        <v>45739</v>
      </c>
      <c r="E28" s="245">
        <f t="shared" si="8"/>
        <v>6660</v>
      </c>
      <c r="F28" s="216"/>
      <c r="G28" s="32"/>
      <c r="H28" s="32"/>
      <c r="I28" s="245"/>
      <c r="J28" s="247"/>
      <c r="K28" s="225"/>
    </row>
    <row r="29" spans="1:11" s="163" customFormat="1" ht="12.75" customHeight="1">
      <c r="A29" s="223" t="s">
        <v>83</v>
      </c>
      <c r="B29" s="216">
        <f t="shared" si="7"/>
        <v>122593</v>
      </c>
      <c r="C29" s="32">
        <f>SUM(měs_index_v_USD!$C$7:'měs_index_v_USD'!$G$7)</f>
        <v>65310</v>
      </c>
      <c r="D29" s="32">
        <f>SUM(měs_index_d_USD!$C$7:'měs_index_d_USD'!$G$7)</f>
        <v>57283</v>
      </c>
      <c r="E29" s="245">
        <f t="shared" si="8"/>
        <v>8027</v>
      </c>
      <c r="F29" s="216"/>
      <c r="G29" s="32"/>
      <c r="H29" s="32"/>
      <c r="I29" s="245"/>
      <c r="J29" s="247"/>
      <c r="K29" s="225"/>
    </row>
    <row r="30" spans="1:11" s="163" customFormat="1" ht="12.75" customHeight="1">
      <c r="A30" s="226" t="s">
        <v>84</v>
      </c>
      <c r="B30" s="227">
        <f t="shared" si="7"/>
        <v>147354</v>
      </c>
      <c r="C30" s="228">
        <f>SUM(měs_index_v_USD!$C$7:'měs_index_v_USD'!$H$7)</f>
        <v>78515</v>
      </c>
      <c r="D30" s="228">
        <f>SUM(měs_index_d_USD!$C$7:'měs_index_d_USD'!$H$7)</f>
        <v>68839</v>
      </c>
      <c r="E30" s="248">
        <f t="shared" si="8"/>
        <v>9676</v>
      </c>
      <c r="F30" s="227"/>
      <c r="G30" s="228"/>
      <c r="H30" s="228"/>
      <c r="I30" s="248"/>
      <c r="J30" s="249"/>
      <c r="K30" s="230"/>
    </row>
    <row r="31" spans="1:11" s="163" customFormat="1" ht="12.75" customHeight="1">
      <c r="A31" s="223" t="s">
        <v>85</v>
      </c>
      <c r="B31" s="216">
        <f t="shared" si="7"/>
        <v>171791</v>
      </c>
      <c r="C31" s="32">
        <f>SUM(měs_index_v_USD!$C$7:'měs_index_v_USD'!$I$7)</f>
        <v>91404</v>
      </c>
      <c r="D31" s="32">
        <f>SUM(měs_index_d_USD!$C$7:'měs_index_d_USD'!$I$7)</f>
        <v>80387</v>
      </c>
      <c r="E31" s="245">
        <f t="shared" si="8"/>
        <v>11017</v>
      </c>
      <c r="F31" s="216"/>
      <c r="G31" s="246"/>
      <c r="H31" s="246"/>
      <c r="I31" s="224"/>
      <c r="J31" s="247"/>
      <c r="K31" s="225"/>
    </row>
    <row r="32" spans="1:11" s="163" customFormat="1" ht="12.75" customHeight="1">
      <c r="A32" s="223" t="s">
        <v>86</v>
      </c>
      <c r="B32" s="216">
        <f t="shared" si="7"/>
        <v>195905</v>
      </c>
      <c r="C32" s="32">
        <f>SUM(měs_index_v_USD!$C$7:'měs_index_v_USD'!$J$7)</f>
        <v>103977</v>
      </c>
      <c r="D32" s="32">
        <f>SUM(měs_index_d_USD!$C$7:'měs_index_d_USD'!$J$7)</f>
        <v>91928</v>
      </c>
      <c r="E32" s="245">
        <f t="shared" si="8"/>
        <v>12049</v>
      </c>
      <c r="F32" s="216"/>
      <c r="G32" s="246"/>
      <c r="H32" s="246"/>
      <c r="I32" s="224"/>
      <c r="J32" s="247"/>
      <c r="K32" s="225"/>
    </row>
    <row r="33" spans="1:11" s="163" customFormat="1" ht="12.75" customHeight="1">
      <c r="A33" s="226" t="s">
        <v>87</v>
      </c>
      <c r="B33" s="227">
        <f t="shared" si="7"/>
        <v>223217</v>
      </c>
      <c r="C33" s="228">
        <f>SUM(měs_index_v_USD!$C$7:'měs_index_v_USD'!$K$7)</f>
        <v>118551</v>
      </c>
      <c r="D33" s="228">
        <f>SUM(měs_index_d_USD!$C$7:'měs_index_d_USD'!$K$7)</f>
        <v>104666</v>
      </c>
      <c r="E33" s="248">
        <f t="shared" si="8"/>
        <v>13885</v>
      </c>
      <c r="F33" s="227"/>
      <c r="G33" s="323"/>
      <c r="H33" s="323"/>
      <c r="I33" s="322"/>
      <c r="J33" s="249"/>
      <c r="K33" s="230"/>
    </row>
    <row r="34" spans="1:11" s="163" customFormat="1" ht="12.75" customHeight="1">
      <c r="A34" s="223" t="s">
        <v>88</v>
      </c>
      <c r="B34" s="216">
        <f t="shared" si="7"/>
        <v>253124</v>
      </c>
      <c r="C34" s="32">
        <f>SUM(měs_index_v_USD!$C$7:'měs_index_v_USD'!$L$7)</f>
        <v>134393</v>
      </c>
      <c r="D34" s="32">
        <f>SUM(měs_index_d_USD!$C$7:'měs_index_d_USD'!$L$7)</f>
        <v>118731</v>
      </c>
      <c r="E34" s="245">
        <f t="shared" si="8"/>
        <v>15662</v>
      </c>
      <c r="F34" s="216"/>
      <c r="G34" s="246"/>
      <c r="H34" s="246"/>
      <c r="I34" s="224"/>
      <c r="J34" s="247"/>
      <c r="K34" s="225"/>
    </row>
    <row r="35" spans="1:11" s="163" customFormat="1" ht="12.75" customHeight="1">
      <c r="A35" s="223" t="s">
        <v>89</v>
      </c>
      <c r="B35" s="216">
        <f t="shared" si="7"/>
        <v>281298</v>
      </c>
      <c r="C35" s="32">
        <f>SUM(měs_index_v_USD!$C$7:'měs_index_v_USD'!$M$7)</f>
        <v>149394</v>
      </c>
      <c r="D35" s="32">
        <f>SUM(měs_index_d_USD!$C$7:'měs_index_d_USD'!$M$7)</f>
        <v>131904</v>
      </c>
      <c r="E35" s="245">
        <f t="shared" si="8"/>
        <v>17490</v>
      </c>
      <c r="F35" s="216"/>
      <c r="G35" s="246"/>
      <c r="H35" s="246"/>
      <c r="I35" s="224"/>
      <c r="J35" s="247"/>
      <c r="K35" s="225"/>
    </row>
    <row r="36" spans="1:11" s="235" customFormat="1" ht="12.75" customHeight="1" thickBot="1">
      <c r="A36" s="231" t="s">
        <v>90</v>
      </c>
      <c r="B36" s="232">
        <f t="shared" si="7"/>
        <v>305904</v>
      </c>
      <c r="C36" s="233">
        <f>SUM(měs_index_v_USD!$C$7:'měs_index_v_USD'!$N$7)</f>
        <v>161928</v>
      </c>
      <c r="D36" s="233">
        <f>SUM(měs_index_d_USD!$C$7:'měs_index_d_USD'!$N$7)</f>
        <v>143976</v>
      </c>
      <c r="E36" s="250">
        <f t="shared" si="8"/>
        <v>17952</v>
      </c>
      <c r="F36" s="232"/>
      <c r="G36" s="626"/>
      <c r="H36" s="626"/>
      <c r="I36" s="623"/>
      <c r="J36" s="624"/>
      <c r="K36" s="625"/>
    </row>
    <row r="37" spans="1:11" s="163" customFormat="1" ht="12.75" customHeight="1">
      <c r="A37" s="251"/>
      <c r="B37" s="229"/>
      <c r="C37" s="252"/>
      <c r="D37" s="252"/>
      <c r="E37" s="229"/>
      <c r="F37" s="229"/>
      <c r="G37" s="252"/>
      <c r="H37" s="252"/>
      <c r="I37" s="229"/>
      <c r="J37" s="253"/>
      <c r="K37" s="253"/>
    </row>
    <row r="38" spans="1:11" s="163" customFormat="1" ht="12.75" customHeight="1" thickBot="1">
      <c r="A38" s="251"/>
      <c r="B38" s="229"/>
      <c r="C38" s="252"/>
      <c r="D38" s="252"/>
      <c r="E38" s="229"/>
      <c r="F38" s="229"/>
      <c r="G38" s="252"/>
      <c r="H38" s="252"/>
      <c r="I38" s="229"/>
      <c r="J38" s="844" t="s">
        <v>127</v>
      </c>
      <c r="K38" s="844"/>
    </row>
    <row r="39" spans="1:11" s="163" customFormat="1" ht="12.75" customHeight="1">
      <c r="A39" s="204"/>
      <c r="B39" s="207">
        <v>2013</v>
      </c>
      <c r="C39" s="206"/>
      <c r="D39" s="206"/>
      <c r="E39" s="208"/>
      <c r="F39" s="207">
        <v>2014</v>
      </c>
      <c r="G39" s="206"/>
      <c r="H39" s="206"/>
      <c r="I39" s="208"/>
      <c r="J39" s="205" t="s">
        <v>289</v>
      </c>
      <c r="K39" s="208"/>
    </row>
    <row r="40" spans="1:11" s="163" customFormat="1" ht="12.75" customHeight="1" thickBot="1">
      <c r="A40" s="209" t="s">
        <v>75</v>
      </c>
      <c r="B40" s="254" t="s">
        <v>76</v>
      </c>
      <c r="C40" s="210" t="s">
        <v>77</v>
      </c>
      <c r="D40" s="210" t="s">
        <v>78</v>
      </c>
      <c r="E40" s="255" t="s">
        <v>79</v>
      </c>
      <c r="F40" s="213" t="s">
        <v>76</v>
      </c>
      <c r="G40" s="210" t="s">
        <v>77</v>
      </c>
      <c r="H40" s="210" t="s">
        <v>78</v>
      </c>
      <c r="I40" s="214" t="s">
        <v>79</v>
      </c>
      <c r="J40" s="210" t="s">
        <v>77</v>
      </c>
      <c r="K40" s="214" t="s">
        <v>78</v>
      </c>
    </row>
    <row r="41" spans="1:11" s="163" customFormat="1" ht="12.75" customHeight="1">
      <c r="A41" s="256">
        <v>1</v>
      </c>
      <c r="B41" s="257">
        <f>SUM(C41:D41)</f>
        <v>18119</v>
      </c>
      <c r="C41" s="243">
        <f>(měs_index_v_EUR!$C$7)</f>
        <v>9673</v>
      </c>
      <c r="D41" s="243">
        <f>(měs_index_d_EUR!$C$7)</f>
        <v>8446</v>
      </c>
      <c r="E41" s="242">
        <f>C41-D41</f>
        <v>1227</v>
      </c>
      <c r="F41" s="219">
        <f>G41+H41</f>
        <v>19535</v>
      </c>
      <c r="G41" s="243">
        <f>(měs_index_v_EUR!$C$6)</f>
        <v>10562</v>
      </c>
      <c r="H41" s="243">
        <f>(měs_index_d_EUR!$C$6)</f>
        <v>8973</v>
      </c>
      <c r="I41" s="221">
        <f t="shared" ref="I41:I43" si="10">G41-H41</f>
        <v>1589</v>
      </c>
      <c r="J41" s="244">
        <f t="shared" ref="J41:K43" si="11">G41/C41*100</f>
        <v>109.19053034218959</v>
      </c>
      <c r="K41" s="222">
        <f t="shared" si="11"/>
        <v>106.23964006630358</v>
      </c>
    </row>
    <row r="42" spans="1:11" s="163" customFormat="1" ht="12.75" customHeight="1">
      <c r="A42" s="223" t="s">
        <v>80</v>
      </c>
      <c r="B42" s="258">
        <f t="shared" ref="B42:B52" si="12">SUM(C42:D42)</f>
        <v>36015</v>
      </c>
      <c r="C42" s="33">
        <f>SUM(měs_index_v_EUR!$C$7:'měs_index_v_EUR'!$D$7)</f>
        <v>19243</v>
      </c>
      <c r="D42" s="33">
        <f>SUM(měs_index_d_EUR!$C$7:'měs_index_d_EUR'!$D$7)</f>
        <v>16772</v>
      </c>
      <c r="E42" s="245">
        <f t="shared" ref="E42:E52" si="13">C42-D42</f>
        <v>2471</v>
      </c>
      <c r="F42" s="258">
        <f t="shared" ref="F42:F43" si="14">SUM(G42:H42)</f>
        <v>39011</v>
      </c>
      <c r="G42" s="33">
        <f>SUM(měs_index_v_EUR!$C$6:'měs_index_v_EUR'!$D$6)</f>
        <v>20899</v>
      </c>
      <c r="H42" s="33">
        <f>SUM(měs_index_d_EUR!$C$6:'měs_index_d_EUR'!$D$6)</f>
        <v>18112</v>
      </c>
      <c r="I42" s="245">
        <f t="shared" si="10"/>
        <v>2787</v>
      </c>
      <c r="J42" s="247">
        <f t="shared" si="11"/>
        <v>108.60572675778204</v>
      </c>
      <c r="K42" s="225">
        <f t="shared" si="11"/>
        <v>107.98950632005725</v>
      </c>
    </row>
    <row r="43" spans="1:11" s="163" customFormat="1" ht="12.75" customHeight="1">
      <c r="A43" s="226" t="s">
        <v>81</v>
      </c>
      <c r="B43" s="259">
        <f t="shared" si="12"/>
        <v>55153</v>
      </c>
      <c r="C43" s="260">
        <f>SUM(měs_index_v_EUR!$C$7:'měs_index_v_EUR'!$E$7)</f>
        <v>29440</v>
      </c>
      <c r="D43" s="260">
        <f>SUM(měs_index_d_EUR!$C$7:'měs_index_d_EUR'!$E$7)</f>
        <v>25713</v>
      </c>
      <c r="E43" s="248">
        <f t="shared" si="13"/>
        <v>3727</v>
      </c>
      <c r="F43" s="259">
        <f t="shared" si="14"/>
        <v>59576</v>
      </c>
      <c r="G43" s="260">
        <f>SUM(měs_index_v_EUR!$C$6:'měs_index_v_EUR'!$E$6)</f>
        <v>32078</v>
      </c>
      <c r="H43" s="260">
        <f>SUM(měs_index_d_EUR!$C$6:'měs_index_d_EUR'!$E$6)</f>
        <v>27498</v>
      </c>
      <c r="I43" s="248">
        <f t="shared" si="10"/>
        <v>4580</v>
      </c>
      <c r="J43" s="249">
        <f t="shared" si="11"/>
        <v>108.96059782608695</v>
      </c>
      <c r="K43" s="230">
        <f t="shared" si="11"/>
        <v>106.94201376735504</v>
      </c>
    </row>
    <row r="44" spans="1:11" s="163" customFormat="1" ht="12.75" customHeight="1">
      <c r="A44" s="223" t="s">
        <v>82</v>
      </c>
      <c r="B44" s="258">
        <f t="shared" si="12"/>
        <v>74622</v>
      </c>
      <c r="C44" s="33">
        <f>SUM(měs_index_v_EUR!$C$7:'měs_index_v_EUR'!$F$7)</f>
        <v>39843</v>
      </c>
      <c r="D44" s="33">
        <f>SUM(měs_index_d_EUR!$C$7:'měs_index_d_EUR'!$F$7)</f>
        <v>34779</v>
      </c>
      <c r="E44" s="245">
        <f t="shared" si="13"/>
        <v>5064</v>
      </c>
      <c r="F44" s="258"/>
      <c r="G44" s="33"/>
      <c r="H44" s="33"/>
      <c r="I44" s="245"/>
      <c r="J44" s="247"/>
      <c r="K44" s="225"/>
    </row>
    <row r="45" spans="1:11" s="163" customFormat="1" ht="12.75" customHeight="1">
      <c r="A45" s="223" t="s">
        <v>83</v>
      </c>
      <c r="B45" s="258">
        <f t="shared" si="12"/>
        <v>93472</v>
      </c>
      <c r="C45" s="33">
        <f>SUM(měs_index_v_EUR!$C$7:'měs_index_v_EUR'!$G$7)</f>
        <v>49795</v>
      </c>
      <c r="D45" s="33">
        <f>SUM(měs_index_d_EUR!$C$7:'měs_index_d_EUR'!$G$7)</f>
        <v>43677</v>
      </c>
      <c r="E45" s="245">
        <f t="shared" si="13"/>
        <v>6118</v>
      </c>
      <c r="F45" s="258"/>
      <c r="G45" s="33"/>
      <c r="H45" s="33"/>
      <c r="I45" s="245"/>
      <c r="J45" s="247"/>
      <c r="K45" s="225"/>
    </row>
    <row r="46" spans="1:11" s="163" customFormat="1" ht="12.75" customHeight="1">
      <c r="A46" s="226" t="s">
        <v>84</v>
      </c>
      <c r="B46" s="259">
        <f t="shared" si="12"/>
        <v>112246</v>
      </c>
      <c r="C46" s="260">
        <f>SUM(měs_index_v_EUR!$C$7:'měs_index_v_EUR'!$H$7)</f>
        <v>59807</v>
      </c>
      <c r="D46" s="260">
        <f>SUM(měs_index_d_EUR!$C$7:'měs_index_d_EUR'!$H$7)</f>
        <v>52439</v>
      </c>
      <c r="E46" s="248">
        <f t="shared" si="13"/>
        <v>7368</v>
      </c>
      <c r="F46" s="259"/>
      <c r="G46" s="260"/>
      <c r="H46" s="260"/>
      <c r="I46" s="248"/>
      <c r="J46" s="249"/>
      <c r="K46" s="230"/>
    </row>
    <row r="47" spans="1:11" s="163" customFormat="1" ht="12.75" customHeight="1">
      <c r="A47" s="223" t="s">
        <v>85</v>
      </c>
      <c r="B47" s="258">
        <f t="shared" si="12"/>
        <v>130919</v>
      </c>
      <c r="C47" s="33">
        <f>SUM(měs_index_v_EUR!$C$7:'měs_index_v_EUR'!$I$7)</f>
        <v>69656</v>
      </c>
      <c r="D47" s="33">
        <f>SUM(měs_index_d_EUR!$C$7:'měs_index_d_EUR'!$I$7)</f>
        <v>61263</v>
      </c>
      <c r="E47" s="245">
        <f t="shared" si="13"/>
        <v>8393</v>
      </c>
      <c r="F47" s="258"/>
      <c r="G47" s="33"/>
      <c r="H47" s="33"/>
      <c r="I47" s="245"/>
      <c r="J47" s="247"/>
      <c r="K47" s="225"/>
    </row>
    <row r="48" spans="1:11" s="163" customFormat="1" ht="12.75" customHeight="1">
      <c r="A48" s="223" t="s">
        <v>86</v>
      </c>
      <c r="B48" s="258">
        <f t="shared" si="12"/>
        <v>149036</v>
      </c>
      <c r="C48" s="33">
        <f>SUM(měs_index_v_EUR!$C$7:'měs_index_v_EUR'!$J$7)</f>
        <v>79102</v>
      </c>
      <c r="D48" s="33">
        <f>SUM(měs_index_d_EUR!$C$7:'měs_index_d_EUR'!$J$7)</f>
        <v>69934</v>
      </c>
      <c r="E48" s="245">
        <f t="shared" si="13"/>
        <v>9168</v>
      </c>
      <c r="F48" s="258"/>
      <c r="G48" s="33"/>
      <c r="H48" s="33"/>
      <c r="I48" s="245"/>
      <c r="J48" s="247"/>
      <c r="K48" s="225"/>
    </row>
    <row r="49" spans="1:11" s="163" customFormat="1" ht="12.75" customHeight="1">
      <c r="A49" s="226" t="s">
        <v>87</v>
      </c>
      <c r="B49" s="259">
        <f t="shared" si="12"/>
        <v>169500</v>
      </c>
      <c r="C49" s="260">
        <f>SUM(měs_index_v_EUR!$C$7:'měs_index_v_EUR'!$K$7)</f>
        <v>90022</v>
      </c>
      <c r="D49" s="260">
        <f>SUM(měs_index_d_EUR!$C$7:'měs_index_d_EUR'!$K$7)</f>
        <v>79478</v>
      </c>
      <c r="E49" s="248">
        <f t="shared" si="13"/>
        <v>10544</v>
      </c>
      <c r="F49" s="259"/>
      <c r="G49" s="260"/>
      <c r="H49" s="260"/>
      <c r="I49" s="248"/>
      <c r="J49" s="249"/>
      <c r="K49" s="230"/>
    </row>
    <row r="50" spans="1:11" s="163" customFormat="1" ht="12.75" customHeight="1">
      <c r="A50" s="223" t="s">
        <v>88</v>
      </c>
      <c r="B50" s="258">
        <f t="shared" si="12"/>
        <v>191445</v>
      </c>
      <c r="C50" s="33">
        <f>SUM(měs_index_v_EUR!$C$7:'měs_index_v_EUR'!$L$7)</f>
        <v>101646</v>
      </c>
      <c r="D50" s="33">
        <f>SUM(měs_index_d_EUR!$C$7:'měs_index_d_EUR'!$L$7)</f>
        <v>89799</v>
      </c>
      <c r="E50" s="245">
        <f t="shared" si="13"/>
        <v>11847</v>
      </c>
      <c r="F50" s="216"/>
      <c r="G50" s="246"/>
      <c r="H50" s="246"/>
      <c r="I50" s="224"/>
      <c r="J50" s="247"/>
      <c r="K50" s="225"/>
    </row>
    <row r="51" spans="1:11" s="163" customFormat="1" ht="12.75" customHeight="1">
      <c r="A51" s="223" t="s">
        <v>89</v>
      </c>
      <c r="B51" s="258">
        <f t="shared" si="12"/>
        <v>212325</v>
      </c>
      <c r="C51" s="33">
        <f>SUM(měs_index_v_EUR!$C$7:'měs_index_v_EUR'!$M$7)</f>
        <v>112763</v>
      </c>
      <c r="D51" s="33">
        <f>SUM(měs_index_d_EUR!$C$7:'měs_index_d_EUR'!$M$7)</f>
        <v>99562</v>
      </c>
      <c r="E51" s="245">
        <f t="shared" si="13"/>
        <v>13201</v>
      </c>
      <c r="F51" s="216"/>
      <c r="G51" s="246"/>
      <c r="H51" s="246"/>
      <c r="I51" s="224"/>
      <c r="J51" s="247"/>
      <c r="K51" s="225"/>
    </row>
    <row r="52" spans="1:11" s="235" customFormat="1" ht="12.75" customHeight="1" thickBot="1">
      <c r="A52" s="231" t="s">
        <v>90</v>
      </c>
      <c r="B52" s="261">
        <f t="shared" si="12"/>
        <v>230279</v>
      </c>
      <c r="C52" s="262">
        <f>SUM(měs_index_v_EUR!$C$7:'měs_index_v_EUR'!$N$7)</f>
        <v>121908</v>
      </c>
      <c r="D52" s="262">
        <f>SUM(měs_index_d_EUR!$C$7:'měs_index_d_EUR'!$N$7)</f>
        <v>108371</v>
      </c>
      <c r="E52" s="250">
        <f t="shared" si="13"/>
        <v>13537</v>
      </c>
      <c r="F52" s="232"/>
      <c r="G52" s="626"/>
      <c r="H52" s="626"/>
      <c r="I52" s="623"/>
      <c r="J52" s="624"/>
      <c r="K52" s="625"/>
    </row>
    <row r="53" spans="1:11" s="163" customFormat="1" ht="12"/>
    <row r="54" spans="1:11" s="163" customFormat="1" ht="12">
      <c r="A54" s="158" t="s">
        <v>220</v>
      </c>
      <c r="B54" s="179"/>
      <c r="C54" s="179"/>
      <c r="D54" s="179"/>
      <c r="E54" s="179"/>
      <c r="F54" s="179"/>
      <c r="G54" s="179"/>
      <c r="H54" s="179"/>
      <c r="I54" s="179"/>
      <c r="J54" s="179"/>
      <c r="K54" s="194" t="s">
        <v>120</v>
      </c>
    </row>
    <row r="55" spans="1:11" s="163" customFormat="1" ht="12"/>
    <row r="56" spans="1:11" s="163" customFormat="1" ht="12"/>
    <row r="57" spans="1:11" s="163" customFormat="1" ht="12"/>
    <row r="58" spans="1:11" s="163" customFormat="1" ht="12"/>
    <row r="59" spans="1:11" s="163" customFormat="1" ht="12"/>
    <row r="60" spans="1:11" s="163" customFormat="1" ht="12"/>
    <row r="61" spans="1:11" s="163" customFormat="1" ht="12"/>
    <row r="62" spans="1:11" s="163" customFormat="1" ht="12"/>
    <row r="63" spans="1:11" s="163" customFormat="1" ht="12"/>
    <row r="64" spans="1:11" s="163" customFormat="1" ht="12"/>
    <row r="65" s="163" customFormat="1" ht="12"/>
    <row r="66" s="163" customFormat="1" ht="12"/>
    <row r="67" s="163" customFormat="1" ht="12"/>
    <row r="68" s="163" customFormat="1" ht="12"/>
    <row r="69" s="163" customFormat="1" ht="12"/>
    <row r="70" s="163" customFormat="1" ht="12"/>
    <row r="71" s="163" customFormat="1" ht="12"/>
    <row r="72" s="163" customFormat="1" ht="12"/>
    <row r="73" s="163" customFormat="1" ht="12"/>
    <row r="74" s="163" customFormat="1" ht="12"/>
    <row r="75" s="163" customFormat="1" ht="12"/>
    <row r="76" s="163" customFormat="1" ht="12"/>
    <row r="77" s="163" customFormat="1" ht="12"/>
    <row r="78" s="163" customFormat="1" ht="12"/>
    <row r="79" s="163" customFormat="1" ht="12"/>
    <row r="80" s="163" customFormat="1" ht="12"/>
    <row r="81" s="163" customFormat="1" ht="12"/>
    <row r="82" s="163" customFormat="1" ht="12"/>
    <row r="83" s="163" customFormat="1" ht="12"/>
    <row r="84" s="163" customFormat="1" ht="12"/>
    <row r="85" s="163" customFormat="1" ht="12"/>
    <row r="86" s="163" customFormat="1" ht="12"/>
    <row r="87" s="163" customFormat="1" ht="12"/>
    <row r="88" s="163" customFormat="1" ht="12"/>
    <row r="89" s="163" customFormat="1" ht="12"/>
    <row r="90" s="163" customFormat="1" ht="12"/>
    <row r="91" s="163" customFormat="1" ht="12"/>
    <row r="92" s="163" customFormat="1" ht="12"/>
    <row r="93" s="163" customFormat="1" ht="12"/>
    <row r="94" s="163" customFormat="1" ht="12"/>
    <row r="95" s="163" customFormat="1" ht="12"/>
    <row r="96" s="163" customFormat="1" ht="12"/>
    <row r="97" s="163" customFormat="1" ht="12"/>
    <row r="98" s="163" customFormat="1" ht="12"/>
    <row r="99" s="163" customFormat="1" ht="12"/>
    <row r="100" s="163" customFormat="1" ht="12"/>
    <row r="101" s="163" customFormat="1" ht="12"/>
    <row r="102" s="163" customFormat="1" ht="12"/>
    <row r="103" s="163" customFormat="1" ht="12"/>
    <row r="104" s="163" customFormat="1" ht="12"/>
    <row r="105" s="163" customFormat="1" ht="12"/>
    <row r="106" s="163" customFormat="1" ht="12"/>
    <row r="107" s="163" customFormat="1" ht="12"/>
    <row r="108" s="163" customFormat="1" ht="12"/>
    <row r="109" s="163" customFormat="1" ht="12"/>
    <row r="110" s="163" customFormat="1" ht="12"/>
    <row r="111" s="163" customFormat="1" ht="12"/>
    <row r="112" s="163" customFormat="1" ht="12"/>
    <row r="113" s="163" customFormat="1" ht="12"/>
    <row r="114" s="163" customFormat="1" ht="12"/>
    <row r="115" s="163" customFormat="1" ht="12"/>
    <row r="116" s="163" customFormat="1" ht="12"/>
    <row r="117" s="163" customFormat="1" ht="12"/>
    <row r="118" s="163" customFormat="1" ht="12"/>
    <row r="119" s="163" customFormat="1" ht="12"/>
    <row r="120" s="163" customFormat="1" ht="12"/>
    <row r="121" s="163" customFormat="1" ht="12"/>
    <row r="122" s="163" customFormat="1" ht="12"/>
    <row r="123" s="163" customFormat="1" ht="12"/>
    <row r="124" s="163" customFormat="1" ht="12"/>
    <row r="125" s="163" customFormat="1" ht="12"/>
    <row r="126" s="163" customFormat="1" ht="12"/>
    <row r="127" s="163" customFormat="1" ht="12"/>
    <row r="128" s="163" customFormat="1" ht="12"/>
    <row r="129" s="163" customFormat="1" ht="12"/>
    <row r="130" s="163" customFormat="1" ht="12"/>
    <row r="131" s="163" customFormat="1" ht="12"/>
    <row r="132" s="163" customFormat="1" ht="12"/>
    <row r="133" s="163" customFormat="1" ht="12"/>
    <row r="134" s="163" customFormat="1" ht="12"/>
    <row r="135" s="163" customFormat="1" ht="12"/>
    <row r="136" s="163" customFormat="1" ht="12"/>
    <row r="137" s="163" customFormat="1" ht="12"/>
    <row r="138" s="163" customFormat="1" ht="12"/>
    <row r="139" s="163" customFormat="1" ht="12"/>
    <row r="140" s="163" customFormat="1" ht="12"/>
    <row r="141" s="163" customFormat="1" ht="12"/>
    <row r="142" s="163" customFormat="1" ht="12"/>
    <row r="143" s="163" customFormat="1" ht="12"/>
    <row r="144" s="163" customFormat="1" ht="12"/>
    <row r="145" s="163" customFormat="1" ht="12"/>
  </sheetData>
  <mergeCells count="2">
    <mergeCell ref="J38:K38"/>
    <mergeCell ref="A5:K5"/>
  </mergeCells>
  <phoneticPr fontId="0" type="noConversion"/>
  <hyperlinks>
    <hyperlink ref="A1" location="obsah!A1" display="obsah"/>
  </hyperlinks>
  <printOptions horizontalCentered="1"/>
  <pageMargins left="0.59055118110236227" right="0.6692913385826772" top="0.98425196850393704" bottom="0.98425196850393704" header="0.51181102362204722" footer="0.5118110236220472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sheetPr codeName="List6">
    <pageSetUpPr fitToPage="1"/>
  </sheetPr>
  <dimension ref="A1:O67"/>
  <sheetViews>
    <sheetView showGridLines="0" topLeftCell="A22" zoomScale="75" workbookViewId="0">
      <selection activeCell="N61" sqref="N61"/>
    </sheetView>
  </sheetViews>
  <sheetFormatPr defaultRowHeight="12.75"/>
  <cols>
    <col min="1" max="1" width="7.42578125" style="6" customWidth="1"/>
    <col min="2" max="4" width="9.140625" style="6"/>
    <col min="5" max="5" width="8.42578125" style="6" customWidth="1"/>
    <col min="6" max="8" width="9" style="6" customWidth="1"/>
    <col min="9" max="11" width="7.7109375" style="6" customWidth="1"/>
    <col min="12" max="16384" width="9.140625" style="6"/>
  </cols>
  <sheetData>
    <row r="1" spans="1:11" ht="14.25">
      <c r="A1" s="427" t="s">
        <v>133</v>
      </c>
    </row>
    <row r="2" spans="1:11" ht="15.75">
      <c r="A2" s="857" t="s">
        <v>288</v>
      </c>
      <c r="B2" s="857"/>
      <c r="C2" s="857"/>
      <c r="D2" s="857"/>
      <c r="E2" s="857"/>
      <c r="F2" s="857"/>
      <c r="G2" s="857"/>
      <c r="H2" s="857"/>
      <c r="I2" s="857"/>
      <c r="J2" s="857"/>
      <c r="K2" s="857"/>
    </row>
    <row r="3" spans="1:11" ht="15">
      <c r="A3" s="858" t="s">
        <v>146</v>
      </c>
      <c r="B3" s="858"/>
      <c r="C3" s="858"/>
      <c r="D3" s="858"/>
      <c r="E3" s="858"/>
      <c r="F3" s="858"/>
      <c r="G3" s="858"/>
      <c r="H3" s="858"/>
      <c r="I3" s="858"/>
      <c r="J3" s="858"/>
      <c r="K3" s="858"/>
    </row>
    <row r="4" spans="1:11" ht="15.75">
      <c r="A4" s="511"/>
      <c r="B4" s="511"/>
      <c r="C4" s="511"/>
      <c r="D4" s="511"/>
      <c r="E4" s="511"/>
      <c r="F4" s="511"/>
      <c r="G4" s="511"/>
      <c r="H4" s="511"/>
      <c r="I4" s="511"/>
      <c r="J4" s="511"/>
      <c r="K4" s="511"/>
    </row>
    <row r="5" spans="1:11">
      <c r="A5" s="845" t="s">
        <v>397</v>
      </c>
      <c r="B5" s="845"/>
      <c r="C5" s="845"/>
      <c r="D5" s="845"/>
      <c r="E5" s="845"/>
      <c r="F5" s="845"/>
      <c r="G5" s="845"/>
      <c r="H5" s="845"/>
      <c r="I5" s="845"/>
      <c r="J5" s="845"/>
      <c r="K5" s="845"/>
    </row>
    <row r="6" spans="1:11" ht="15.75" customHeight="1" thickBot="1">
      <c r="A6" s="263"/>
      <c r="B6" s="263"/>
      <c r="C6" s="264"/>
      <c r="D6" s="264"/>
      <c r="E6" s="265"/>
      <c r="F6" s="265"/>
      <c r="G6" s="264"/>
      <c r="H6" s="264"/>
      <c r="I6" s="266"/>
      <c r="J6" s="267"/>
      <c r="K6" s="268" t="s">
        <v>128</v>
      </c>
    </row>
    <row r="7" spans="1:11">
      <c r="A7" s="269"/>
      <c r="B7" s="846">
        <v>2013</v>
      </c>
      <c r="C7" s="847"/>
      <c r="D7" s="847"/>
      <c r="E7" s="848"/>
      <c r="F7" s="846">
        <v>2014</v>
      </c>
      <c r="G7" s="847"/>
      <c r="H7" s="847"/>
      <c r="I7" s="847"/>
      <c r="J7" s="849" t="s">
        <v>289</v>
      </c>
      <c r="K7" s="850"/>
    </row>
    <row r="8" spans="1:11" ht="13.5" thickBot="1">
      <c r="A8" s="270" t="s">
        <v>75</v>
      </c>
      <c r="B8" s="271" t="s">
        <v>76</v>
      </c>
      <c r="C8" s="272" t="s">
        <v>77</v>
      </c>
      <c r="D8" s="272" t="s">
        <v>78</v>
      </c>
      <c r="E8" s="273" t="s">
        <v>79</v>
      </c>
      <c r="F8" s="271" t="s">
        <v>76</v>
      </c>
      <c r="G8" s="272" t="s">
        <v>77</v>
      </c>
      <c r="H8" s="272" t="s">
        <v>78</v>
      </c>
      <c r="I8" s="274" t="s">
        <v>79</v>
      </c>
      <c r="J8" s="275" t="s">
        <v>77</v>
      </c>
      <c r="K8" s="276" t="s">
        <v>78</v>
      </c>
    </row>
    <row r="9" spans="1:11">
      <c r="A9" s="277" t="s">
        <v>91</v>
      </c>
      <c r="B9" s="278">
        <f>C9+D9</f>
        <v>463170</v>
      </c>
      <c r="C9" s="279">
        <f>(měs_index_v!C$7)</f>
        <v>247269</v>
      </c>
      <c r="D9" s="279">
        <f>(měs_index_d!C$7)</f>
        <v>215901</v>
      </c>
      <c r="E9" s="280">
        <f t="shared" ref="E9:E24" si="0">C9-D9</f>
        <v>31368</v>
      </c>
      <c r="F9" s="278">
        <f t="shared" ref="F9:F12" si="1">G9+H9</f>
        <v>536885</v>
      </c>
      <c r="G9" s="281">
        <f>(měs_index_v!$C$6)</f>
        <v>290283</v>
      </c>
      <c r="H9" s="279">
        <f>(měs_index_d!$C$6)</f>
        <v>246602</v>
      </c>
      <c r="I9" s="280">
        <f t="shared" ref="I9:I12" si="2">G9-H9</f>
        <v>43681</v>
      </c>
      <c r="J9" s="282">
        <f t="shared" ref="J9:K12" si="3">G9/C9*100</f>
        <v>117.39562986059717</v>
      </c>
      <c r="K9" s="283">
        <f t="shared" si="3"/>
        <v>114.21994339998425</v>
      </c>
    </row>
    <row r="10" spans="1:11">
      <c r="A10" s="284" t="s">
        <v>96</v>
      </c>
      <c r="B10" s="285">
        <f t="shared" ref="B10:B24" si="4">C10+D10</f>
        <v>455903</v>
      </c>
      <c r="C10" s="286">
        <f>(měs_index_v!D$7)</f>
        <v>243798</v>
      </c>
      <c r="D10" s="286">
        <f>(měs_index_d!D$7)</f>
        <v>212105</v>
      </c>
      <c r="E10" s="287">
        <f t="shared" si="0"/>
        <v>31693</v>
      </c>
      <c r="F10" s="285">
        <f t="shared" si="1"/>
        <v>534496</v>
      </c>
      <c r="G10" s="286">
        <f>(měs_index_v!D$6)</f>
        <v>283687</v>
      </c>
      <c r="H10" s="286">
        <f>(měs_index_d!D$6)</f>
        <v>250809</v>
      </c>
      <c r="I10" s="287">
        <f t="shared" si="2"/>
        <v>32878</v>
      </c>
      <c r="J10" s="289">
        <f t="shared" si="3"/>
        <v>116.36149599258403</v>
      </c>
      <c r="K10" s="290">
        <f t="shared" si="3"/>
        <v>118.24756606397774</v>
      </c>
    </row>
    <row r="11" spans="1:11">
      <c r="A11" s="284" t="s">
        <v>92</v>
      </c>
      <c r="B11" s="285">
        <f t="shared" si="4"/>
        <v>491115</v>
      </c>
      <c r="C11" s="286">
        <f>(měs_index_v!E$7)</f>
        <v>261674</v>
      </c>
      <c r="D11" s="286">
        <f>(měs_index_d!E$7)</f>
        <v>229441</v>
      </c>
      <c r="E11" s="287">
        <f t="shared" si="0"/>
        <v>32233</v>
      </c>
      <c r="F11" s="285">
        <f t="shared" si="1"/>
        <v>563349</v>
      </c>
      <c r="G11" s="286">
        <f>(měs_index_v!E$6)</f>
        <v>306231</v>
      </c>
      <c r="H11" s="286">
        <f>(měs_index_d!E$6)</f>
        <v>257118</v>
      </c>
      <c r="I11" s="287">
        <f t="shared" si="2"/>
        <v>49113</v>
      </c>
      <c r="J11" s="289">
        <f t="shared" si="3"/>
        <v>117.0276756574975</v>
      </c>
      <c r="K11" s="290">
        <f t="shared" si="3"/>
        <v>112.06279610008674</v>
      </c>
    </row>
    <row r="12" spans="1:11">
      <c r="A12" s="291" t="s">
        <v>105</v>
      </c>
      <c r="B12" s="292">
        <f>C12+D12</f>
        <v>1410188</v>
      </c>
      <c r="C12" s="293">
        <f>SUM(C9:C11)</f>
        <v>752741</v>
      </c>
      <c r="D12" s="293">
        <f>SUM(D9:D11)</f>
        <v>657447</v>
      </c>
      <c r="E12" s="294">
        <f t="shared" si="0"/>
        <v>95294</v>
      </c>
      <c r="F12" s="292">
        <f t="shared" si="1"/>
        <v>1634730</v>
      </c>
      <c r="G12" s="293">
        <f>SUM(G9:G11)</f>
        <v>880201</v>
      </c>
      <c r="H12" s="293">
        <f>SUM(H9:H11)</f>
        <v>754529</v>
      </c>
      <c r="I12" s="294">
        <f t="shared" si="2"/>
        <v>125672</v>
      </c>
      <c r="J12" s="295">
        <f t="shared" si="3"/>
        <v>116.93278298910251</v>
      </c>
      <c r="K12" s="296">
        <f t="shared" si="3"/>
        <v>114.76651349842648</v>
      </c>
    </row>
    <row r="13" spans="1:11">
      <c r="A13" s="284" t="s">
        <v>97</v>
      </c>
      <c r="B13" s="285">
        <f t="shared" si="4"/>
        <v>503104</v>
      </c>
      <c r="C13" s="286">
        <f>(měs_index_v!F$7)</f>
        <v>268826</v>
      </c>
      <c r="D13" s="286">
        <f>(měs_index_d!F$7)</f>
        <v>234278</v>
      </c>
      <c r="E13" s="287">
        <f t="shared" si="0"/>
        <v>34548</v>
      </c>
      <c r="F13" s="285"/>
      <c r="G13" s="286"/>
      <c r="H13" s="286"/>
      <c r="I13" s="287"/>
      <c r="J13" s="289"/>
      <c r="K13" s="290"/>
    </row>
    <row r="14" spans="1:11">
      <c r="A14" s="284" t="s">
        <v>101</v>
      </c>
      <c r="B14" s="285">
        <f t="shared" si="4"/>
        <v>488010</v>
      </c>
      <c r="C14" s="286">
        <f>(měs_index_v!G$7)</f>
        <v>257645</v>
      </c>
      <c r="D14" s="286">
        <f>(měs_index_d!G$7)</f>
        <v>230365</v>
      </c>
      <c r="E14" s="287">
        <f t="shared" si="0"/>
        <v>27280</v>
      </c>
      <c r="F14" s="285"/>
      <c r="G14" s="286"/>
      <c r="H14" s="286"/>
      <c r="I14" s="287"/>
      <c r="J14" s="289"/>
      <c r="K14" s="290"/>
    </row>
    <row r="15" spans="1:11">
      <c r="A15" s="284" t="s">
        <v>102</v>
      </c>
      <c r="B15" s="285">
        <f t="shared" si="4"/>
        <v>483630</v>
      </c>
      <c r="C15" s="286">
        <f>(měs_index_v!H$7)</f>
        <v>257921</v>
      </c>
      <c r="D15" s="286">
        <f>(měs_index_d!H$7)</f>
        <v>225709</v>
      </c>
      <c r="E15" s="287">
        <f t="shared" si="0"/>
        <v>32212</v>
      </c>
      <c r="F15" s="285"/>
      <c r="G15" s="286"/>
      <c r="H15" s="286"/>
      <c r="I15" s="287"/>
      <c r="J15" s="289"/>
      <c r="K15" s="290"/>
    </row>
    <row r="16" spans="1:11">
      <c r="A16" s="291" t="s">
        <v>106</v>
      </c>
      <c r="B16" s="292">
        <f t="shared" si="4"/>
        <v>1474744</v>
      </c>
      <c r="C16" s="293">
        <f>SUM(C13:C15)</f>
        <v>784392</v>
      </c>
      <c r="D16" s="293">
        <f>SUM(D13:D15)</f>
        <v>690352</v>
      </c>
      <c r="E16" s="294">
        <f t="shared" si="0"/>
        <v>94040</v>
      </c>
      <c r="F16" s="292"/>
      <c r="G16" s="293"/>
      <c r="H16" s="293"/>
      <c r="I16" s="294"/>
      <c r="J16" s="295"/>
      <c r="K16" s="296"/>
    </row>
    <row r="17" spans="1:15">
      <c r="A17" s="284" t="s">
        <v>99</v>
      </c>
      <c r="B17" s="285">
        <f>C17+D17</f>
        <v>484552</v>
      </c>
      <c r="C17" s="286">
        <f>(měs_index_v!I$7)</f>
        <v>255572</v>
      </c>
      <c r="D17" s="286">
        <f>(měs_index_d!I$7)</f>
        <v>228980</v>
      </c>
      <c r="E17" s="287">
        <f>C17-D17</f>
        <v>26592</v>
      </c>
      <c r="F17" s="285"/>
      <c r="G17" s="288"/>
      <c r="H17" s="286"/>
      <c r="I17" s="287"/>
      <c r="J17" s="289"/>
      <c r="K17" s="290"/>
    </row>
    <row r="18" spans="1:15">
      <c r="A18" s="284" t="s">
        <v>95</v>
      </c>
      <c r="B18" s="285">
        <f>C18+D18</f>
        <v>467755</v>
      </c>
      <c r="C18" s="286">
        <f>(měs_index_v!J$7)</f>
        <v>243887</v>
      </c>
      <c r="D18" s="286">
        <f>(měs_index_d!J$7)</f>
        <v>223868</v>
      </c>
      <c r="E18" s="287">
        <f>C18-D18</f>
        <v>20019</v>
      </c>
      <c r="F18" s="285"/>
      <c r="G18" s="288"/>
      <c r="H18" s="286"/>
      <c r="I18" s="287"/>
      <c r="J18" s="289"/>
      <c r="K18" s="290"/>
    </row>
    <row r="19" spans="1:15">
      <c r="A19" s="284" t="s">
        <v>98</v>
      </c>
      <c r="B19" s="285">
        <f>C19+D19</f>
        <v>527689</v>
      </c>
      <c r="C19" s="286">
        <f>(měs_index_v!K$7)</f>
        <v>281581</v>
      </c>
      <c r="D19" s="286">
        <f>(měs_index_d!K$7)</f>
        <v>246108</v>
      </c>
      <c r="E19" s="287">
        <f>C19-D19</f>
        <v>35473</v>
      </c>
      <c r="F19" s="285"/>
      <c r="G19" s="288"/>
      <c r="H19" s="286"/>
      <c r="I19" s="287"/>
      <c r="J19" s="289"/>
      <c r="K19" s="290"/>
    </row>
    <row r="20" spans="1:15">
      <c r="A20" s="291" t="s">
        <v>107</v>
      </c>
      <c r="B20" s="292">
        <f t="shared" si="4"/>
        <v>1479996</v>
      </c>
      <c r="C20" s="293">
        <f>SUM(C17:C19)</f>
        <v>781040</v>
      </c>
      <c r="D20" s="293">
        <f>SUM(D17:D19)</f>
        <v>698956</v>
      </c>
      <c r="E20" s="294">
        <f t="shared" si="0"/>
        <v>82084</v>
      </c>
      <c r="F20" s="292"/>
      <c r="G20" s="293"/>
      <c r="H20" s="293"/>
      <c r="I20" s="294"/>
      <c r="J20" s="295"/>
      <c r="K20" s="296"/>
    </row>
    <row r="21" spans="1:15">
      <c r="A21" s="284" t="s">
        <v>93</v>
      </c>
      <c r="B21" s="285">
        <f t="shared" si="4"/>
        <v>563070</v>
      </c>
      <c r="C21" s="286">
        <f>(měs_index_v!L$7)</f>
        <v>298260</v>
      </c>
      <c r="D21" s="286">
        <f>(měs_index_d!L$7)</f>
        <v>264810</v>
      </c>
      <c r="E21" s="287">
        <f t="shared" si="0"/>
        <v>33450</v>
      </c>
      <c r="F21" s="285"/>
      <c r="G21" s="288"/>
      <c r="H21" s="286"/>
      <c r="I21" s="287"/>
      <c r="J21" s="289"/>
      <c r="K21" s="290"/>
    </row>
    <row r="22" spans="1:15">
      <c r="A22" s="284" t="s">
        <v>100</v>
      </c>
      <c r="B22" s="285">
        <f t="shared" si="4"/>
        <v>562195</v>
      </c>
      <c r="C22" s="286">
        <f>(měs_index_v!M$7)</f>
        <v>299335</v>
      </c>
      <c r="D22" s="286">
        <f>(měs_index_d!M$7)</f>
        <v>262860</v>
      </c>
      <c r="E22" s="287">
        <f t="shared" si="0"/>
        <v>36475</v>
      </c>
      <c r="F22" s="285"/>
      <c r="G22" s="288"/>
      <c r="H22" s="286"/>
      <c r="I22" s="287"/>
      <c r="J22" s="289"/>
      <c r="K22" s="290"/>
    </row>
    <row r="23" spans="1:15">
      <c r="A23" s="284" t="s">
        <v>94</v>
      </c>
      <c r="B23" s="285">
        <f t="shared" si="4"/>
        <v>494039</v>
      </c>
      <c r="C23" s="286">
        <f>(měs_index_v!N$7)</f>
        <v>251654</v>
      </c>
      <c r="D23" s="286">
        <f>(měs_index_d!N$7)</f>
        <v>242385</v>
      </c>
      <c r="E23" s="287">
        <f t="shared" si="0"/>
        <v>9269</v>
      </c>
      <c r="F23" s="285"/>
      <c r="G23" s="288"/>
      <c r="H23" s="286"/>
      <c r="I23" s="287"/>
      <c r="J23" s="289"/>
      <c r="K23" s="290"/>
    </row>
    <row r="24" spans="1:15" ht="13.5" thickBot="1">
      <c r="A24" s="297" t="s">
        <v>108</v>
      </c>
      <c r="B24" s="298">
        <f t="shared" si="4"/>
        <v>1619304</v>
      </c>
      <c r="C24" s="299">
        <f>SUM(C21:C23)</f>
        <v>849249</v>
      </c>
      <c r="D24" s="299">
        <f>SUM(D21:D23)</f>
        <v>770055</v>
      </c>
      <c r="E24" s="300">
        <f t="shared" si="0"/>
        <v>79194</v>
      </c>
      <c r="F24" s="298"/>
      <c r="G24" s="299"/>
      <c r="H24" s="299"/>
      <c r="I24" s="300"/>
      <c r="J24" s="301"/>
      <c r="K24" s="302"/>
    </row>
    <row r="25" spans="1:15" ht="15.75" customHeight="1" thickBot="1">
      <c r="A25" s="90"/>
      <c r="B25" s="90"/>
      <c r="C25" s="303"/>
      <c r="D25" s="90"/>
      <c r="E25" s="90"/>
      <c r="F25" s="90"/>
      <c r="G25" s="90"/>
      <c r="H25" s="90"/>
      <c r="I25" s="90"/>
      <c r="J25" s="90"/>
      <c r="K25" s="304" t="s">
        <v>129</v>
      </c>
    </row>
    <row r="26" spans="1:15">
      <c r="A26" s="269"/>
      <c r="B26" s="846">
        <v>2013</v>
      </c>
      <c r="C26" s="847"/>
      <c r="D26" s="847"/>
      <c r="E26" s="848"/>
      <c r="F26" s="846">
        <v>2014</v>
      </c>
      <c r="G26" s="847"/>
      <c r="H26" s="847"/>
      <c r="I26" s="847"/>
      <c r="J26" s="849" t="s">
        <v>289</v>
      </c>
      <c r="K26" s="850"/>
    </row>
    <row r="27" spans="1:15" ht="13.5" thickBot="1">
      <c r="A27" s="270" t="s">
        <v>75</v>
      </c>
      <c r="B27" s="271" t="s">
        <v>76</v>
      </c>
      <c r="C27" s="272" t="s">
        <v>77</v>
      </c>
      <c r="D27" s="272" t="s">
        <v>78</v>
      </c>
      <c r="E27" s="273" t="s">
        <v>79</v>
      </c>
      <c r="F27" s="305" t="s">
        <v>76</v>
      </c>
      <c r="G27" s="306" t="s">
        <v>77</v>
      </c>
      <c r="H27" s="306" t="s">
        <v>78</v>
      </c>
      <c r="I27" s="307" t="s">
        <v>79</v>
      </c>
      <c r="J27" s="275" t="s">
        <v>77</v>
      </c>
      <c r="K27" s="276" t="s">
        <v>78</v>
      </c>
    </row>
    <row r="28" spans="1:15">
      <c r="A28" s="277" t="s">
        <v>91</v>
      </c>
      <c r="B28" s="278">
        <f>C28+D28</f>
        <v>24076</v>
      </c>
      <c r="C28" s="279">
        <f>(měs_index_v_USD!$C$7)</f>
        <v>12853</v>
      </c>
      <c r="D28" s="279">
        <f>(měs_index_d_USD!$C$7)</f>
        <v>11223</v>
      </c>
      <c r="E28" s="308">
        <f>C28-D28</f>
        <v>1630</v>
      </c>
      <c r="F28" s="278">
        <f t="shared" ref="F28:F31" si="5">G28+H28</f>
        <v>26583</v>
      </c>
      <c r="G28" s="281">
        <f>(měs_index_v_USD!$C$6)</f>
        <v>14373</v>
      </c>
      <c r="H28" s="279">
        <f>(měs_index_d_USD!$C$6)</f>
        <v>12210</v>
      </c>
      <c r="I28" s="309">
        <f t="shared" ref="I28:I31" si="6">G28-H28</f>
        <v>2163</v>
      </c>
      <c r="J28" s="282">
        <f t="shared" ref="J28:K31" si="7">G28/C28*100</f>
        <v>111.82603283280169</v>
      </c>
      <c r="K28" s="283">
        <f t="shared" si="7"/>
        <v>108.79443998930766</v>
      </c>
    </row>
    <row r="29" spans="1:15">
      <c r="A29" s="284" t="s">
        <v>96</v>
      </c>
      <c r="B29" s="285">
        <f t="shared" ref="B29:B43" si="8">C29+D29</f>
        <v>23903</v>
      </c>
      <c r="C29" s="286">
        <f>(měs_index_v_USD!$D$7)</f>
        <v>12782</v>
      </c>
      <c r="D29" s="286">
        <f>(měs_index_d_USD!$D$7)</f>
        <v>11121</v>
      </c>
      <c r="E29" s="310">
        <f t="shared" ref="E29:E42" si="9">C29-D29</f>
        <v>1661</v>
      </c>
      <c r="F29" s="285">
        <f t="shared" si="5"/>
        <v>26600</v>
      </c>
      <c r="G29" s="286">
        <f>(měs_index_v_USD!$D$6)</f>
        <v>14118</v>
      </c>
      <c r="H29" s="286">
        <f>(měs_index_d_USD!$D$6)</f>
        <v>12482</v>
      </c>
      <c r="I29" s="311">
        <f t="shared" si="6"/>
        <v>1636</v>
      </c>
      <c r="J29" s="289">
        <f t="shared" si="7"/>
        <v>110.45219840400564</v>
      </c>
      <c r="K29" s="290">
        <f t="shared" si="7"/>
        <v>112.23810808380541</v>
      </c>
      <c r="M29" s="312"/>
      <c r="N29" s="313"/>
      <c r="O29" s="313"/>
    </row>
    <row r="30" spans="1:15">
      <c r="A30" s="284" t="s">
        <v>92</v>
      </c>
      <c r="B30" s="285">
        <f t="shared" si="8"/>
        <v>24796</v>
      </c>
      <c r="C30" s="286">
        <f>(měs_index_v_USD!$E$7)</f>
        <v>13212</v>
      </c>
      <c r="D30" s="286">
        <f>(měs_index_d_USD!$E$7)</f>
        <v>11584</v>
      </c>
      <c r="E30" s="310">
        <f t="shared" si="9"/>
        <v>1628</v>
      </c>
      <c r="F30" s="285">
        <f t="shared" si="5"/>
        <v>28426</v>
      </c>
      <c r="G30" s="286">
        <f>(měs_index_v_USD!$E$6)</f>
        <v>15452</v>
      </c>
      <c r="H30" s="286">
        <f>(měs_index_d_USD!$E$6)</f>
        <v>12974</v>
      </c>
      <c r="I30" s="311">
        <f t="shared" si="6"/>
        <v>2478</v>
      </c>
      <c r="J30" s="289">
        <f t="shared" si="7"/>
        <v>116.95428398425673</v>
      </c>
      <c r="K30" s="290">
        <f t="shared" si="7"/>
        <v>111.99930939226519</v>
      </c>
    </row>
    <row r="31" spans="1:15">
      <c r="A31" s="291" t="s">
        <v>105</v>
      </c>
      <c r="B31" s="292">
        <f t="shared" si="8"/>
        <v>72775</v>
      </c>
      <c r="C31" s="293">
        <f>SUM(C28:C30)</f>
        <v>38847</v>
      </c>
      <c r="D31" s="314">
        <f>SUM(D28:D30)</f>
        <v>33928</v>
      </c>
      <c r="E31" s="315">
        <f t="shared" si="9"/>
        <v>4919</v>
      </c>
      <c r="F31" s="292">
        <f t="shared" si="5"/>
        <v>81609</v>
      </c>
      <c r="G31" s="293">
        <f>SUM(G28:G30)</f>
        <v>43943</v>
      </c>
      <c r="H31" s="314">
        <f>SUM(H28:H30)</f>
        <v>37666</v>
      </c>
      <c r="I31" s="315">
        <f t="shared" si="6"/>
        <v>6277</v>
      </c>
      <c r="J31" s="295">
        <f t="shared" si="7"/>
        <v>113.11813010013643</v>
      </c>
      <c r="K31" s="296">
        <f t="shared" si="7"/>
        <v>111.01744871492572</v>
      </c>
    </row>
    <row r="32" spans="1:15">
      <c r="A32" s="284" t="s">
        <v>97</v>
      </c>
      <c r="B32" s="285">
        <f t="shared" si="8"/>
        <v>25363</v>
      </c>
      <c r="C32" s="286">
        <f>(měs_index_v_USD!$F$7)</f>
        <v>13552</v>
      </c>
      <c r="D32" s="286">
        <f>(měs_index_d_USD!$F$7)</f>
        <v>11811</v>
      </c>
      <c r="E32" s="310">
        <f t="shared" si="9"/>
        <v>1741</v>
      </c>
      <c r="F32" s="285"/>
      <c r="G32" s="286"/>
      <c r="H32" s="286"/>
      <c r="I32" s="311"/>
      <c r="J32" s="289"/>
      <c r="K32" s="290"/>
    </row>
    <row r="33" spans="1:11">
      <c r="A33" s="284" t="s">
        <v>101</v>
      </c>
      <c r="B33" s="285">
        <f t="shared" si="8"/>
        <v>24455</v>
      </c>
      <c r="C33" s="286">
        <f>(měs_index_v_USD!$G$7)</f>
        <v>12911</v>
      </c>
      <c r="D33" s="286">
        <f>(měs_index_d_USD!$G$7)</f>
        <v>11544</v>
      </c>
      <c r="E33" s="310">
        <f t="shared" si="9"/>
        <v>1367</v>
      </c>
      <c r="F33" s="285"/>
      <c r="G33" s="286"/>
      <c r="H33" s="286"/>
      <c r="I33" s="311"/>
      <c r="J33" s="289"/>
      <c r="K33" s="290"/>
    </row>
    <row r="34" spans="1:11">
      <c r="A34" s="284" t="s">
        <v>102</v>
      </c>
      <c r="B34" s="285">
        <f t="shared" si="8"/>
        <v>24761</v>
      </c>
      <c r="C34" s="286">
        <f>(měs_index_v_USD!$H$7)</f>
        <v>13205</v>
      </c>
      <c r="D34" s="286">
        <f>(měs_index_d_USD!$H$7)</f>
        <v>11556</v>
      </c>
      <c r="E34" s="310">
        <f t="shared" si="9"/>
        <v>1649</v>
      </c>
      <c r="F34" s="285"/>
      <c r="G34" s="286"/>
      <c r="H34" s="286"/>
      <c r="I34" s="311"/>
      <c r="J34" s="289"/>
      <c r="K34" s="290"/>
    </row>
    <row r="35" spans="1:11">
      <c r="A35" s="291" t="s">
        <v>106</v>
      </c>
      <c r="B35" s="292">
        <f t="shared" si="8"/>
        <v>74579</v>
      </c>
      <c r="C35" s="293">
        <f>SUM(C32:C34)</f>
        <v>39668</v>
      </c>
      <c r="D35" s="314">
        <f>SUM(D32:D34)</f>
        <v>34911</v>
      </c>
      <c r="E35" s="315">
        <f t="shared" si="9"/>
        <v>4757</v>
      </c>
      <c r="F35" s="292"/>
      <c r="G35" s="293"/>
      <c r="H35" s="314"/>
      <c r="I35" s="315"/>
      <c r="J35" s="295"/>
      <c r="K35" s="296"/>
    </row>
    <row r="36" spans="1:11">
      <c r="A36" s="284" t="s">
        <v>99</v>
      </c>
      <c r="B36" s="285">
        <f t="shared" si="8"/>
        <v>24437</v>
      </c>
      <c r="C36" s="286">
        <f>(měs_index_v_USD!$I$7)</f>
        <v>12889</v>
      </c>
      <c r="D36" s="286">
        <f>(měs_index_d_USD!$I$7)</f>
        <v>11548</v>
      </c>
      <c r="E36" s="310">
        <f t="shared" si="9"/>
        <v>1341</v>
      </c>
      <c r="F36" s="285"/>
      <c r="G36" s="286"/>
      <c r="H36" s="286"/>
      <c r="I36" s="311"/>
      <c r="J36" s="289"/>
      <c r="K36" s="290"/>
    </row>
    <row r="37" spans="1:11">
      <c r="A37" s="284" t="s">
        <v>95</v>
      </c>
      <c r="B37" s="285">
        <f t="shared" si="8"/>
        <v>24114</v>
      </c>
      <c r="C37" s="286">
        <f>(měs_index_v_USD!$J$7)</f>
        <v>12573</v>
      </c>
      <c r="D37" s="286">
        <f>(měs_index_d_USD!$J$7)</f>
        <v>11541</v>
      </c>
      <c r="E37" s="310">
        <f t="shared" si="9"/>
        <v>1032</v>
      </c>
      <c r="F37" s="285"/>
      <c r="G37" s="286"/>
      <c r="H37" s="286"/>
      <c r="I37" s="311"/>
      <c r="J37" s="289"/>
      <c r="K37" s="290"/>
    </row>
    <row r="38" spans="1:11">
      <c r="A38" s="284" t="s">
        <v>98</v>
      </c>
      <c r="B38" s="285">
        <f t="shared" si="8"/>
        <v>27312</v>
      </c>
      <c r="C38" s="286">
        <f>(měs_index_v_USD!$K$7)</f>
        <v>14574</v>
      </c>
      <c r="D38" s="286">
        <f>(měs_index_d_USD!$K$7)</f>
        <v>12738</v>
      </c>
      <c r="E38" s="310">
        <f t="shared" si="9"/>
        <v>1836</v>
      </c>
      <c r="F38" s="285"/>
      <c r="G38" s="286"/>
      <c r="H38" s="286"/>
      <c r="I38" s="311"/>
      <c r="J38" s="289"/>
      <c r="K38" s="290"/>
    </row>
    <row r="39" spans="1:11">
      <c r="A39" s="291" t="s">
        <v>107</v>
      </c>
      <c r="B39" s="292">
        <f t="shared" si="8"/>
        <v>75863</v>
      </c>
      <c r="C39" s="293">
        <f>SUM(C36:C38)</f>
        <v>40036</v>
      </c>
      <c r="D39" s="314">
        <f>SUM(D36:D38)</f>
        <v>35827</v>
      </c>
      <c r="E39" s="315">
        <f t="shared" si="9"/>
        <v>4209</v>
      </c>
      <c r="F39" s="292"/>
      <c r="G39" s="293"/>
      <c r="H39" s="314"/>
      <c r="I39" s="315"/>
      <c r="J39" s="295"/>
      <c r="K39" s="296"/>
    </row>
    <row r="40" spans="1:11">
      <c r="A40" s="284" t="s">
        <v>93</v>
      </c>
      <c r="B40" s="285">
        <f t="shared" si="8"/>
        <v>29907</v>
      </c>
      <c r="C40" s="286">
        <f>(měs_index_v_USD!$L$7)</f>
        <v>15842</v>
      </c>
      <c r="D40" s="286">
        <f>(měs_index_d_USD!$L$7)</f>
        <v>14065</v>
      </c>
      <c r="E40" s="310">
        <f t="shared" si="9"/>
        <v>1777</v>
      </c>
      <c r="F40" s="285"/>
      <c r="G40" s="286"/>
      <c r="H40" s="286"/>
      <c r="I40" s="311"/>
      <c r="J40" s="289"/>
      <c r="K40" s="290"/>
    </row>
    <row r="41" spans="1:11">
      <c r="A41" s="284" t="s">
        <v>100</v>
      </c>
      <c r="B41" s="285">
        <f t="shared" si="8"/>
        <v>28174</v>
      </c>
      <c r="C41" s="286">
        <f>(měs_index_v_USD!$M$7)</f>
        <v>15001</v>
      </c>
      <c r="D41" s="286">
        <f>(měs_index_d_USD!$M$7)</f>
        <v>13173</v>
      </c>
      <c r="E41" s="310">
        <f t="shared" si="9"/>
        <v>1828</v>
      </c>
      <c r="F41" s="285"/>
      <c r="G41" s="286"/>
      <c r="H41" s="286"/>
      <c r="I41" s="311"/>
      <c r="J41" s="289"/>
      <c r="K41" s="290"/>
    </row>
    <row r="42" spans="1:11">
      <c r="A42" s="284" t="s">
        <v>94</v>
      </c>
      <c r="B42" s="285">
        <f t="shared" si="8"/>
        <v>24606</v>
      </c>
      <c r="C42" s="286">
        <f>(měs_index_v_USD!$N$7)</f>
        <v>12534</v>
      </c>
      <c r="D42" s="286">
        <f>(měs_index_d_USD!$N$7)</f>
        <v>12072</v>
      </c>
      <c r="E42" s="310">
        <f t="shared" si="9"/>
        <v>462</v>
      </c>
      <c r="F42" s="285"/>
      <c r="G42" s="286"/>
      <c r="H42" s="286"/>
      <c r="I42" s="311"/>
      <c r="J42" s="289"/>
      <c r="K42" s="290"/>
    </row>
    <row r="43" spans="1:11" ht="13.5" thickBot="1">
      <c r="A43" s="297" t="s">
        <v>108</v>
      </c>
      <c r="B43" s="298">
        <f t="shared" si="8"/>
        <v>82687</v>
      </c>
      <c r="C43" s="299">
        <f>SUM(C40:C42)</f>
        <v>43377</v>
      </c>
      <c r="D43" s="316">
        <f>SUM(D40:D42)</f>
        <v>39310</v>
      </c>
      <c r="E43" s="317">
        <f>C43-D43</f>
        <v>4067</v>
      </c>
      <c r="F43" s="298"/>
      <c r="G43" s="299"/>
      <c r="H43" s="316"/>
      <c r="I43" s="317"/>
      <c r="J43" s="301"/>
      <c r="K43" s="302"/>
    </row>
    <row r="44" spans="1:11" ht="15.75" customHeight="1" thickBot="1">
      <c r="J44" s="844" t="s">
        <v>127</v>
      </c>
      <c r="K44" s="856"/>
    </row>
    <row r="45" spans="1:11" ht="13.5" thickBot="1">
      <c r="A45" s="269"/>
      <c r="B45" s="851">
        <v>2013</v>
      </c>
      <c r="C45" s="852"/>
      <c r="D45" s="852"/>
      <c r="E45" s="853"/>
      <c r="F45" s="851">
        <v>2014</v>
      </c>
      <c r="G45" s="852"/>
      <c r="H45" s="852"/>
      <c r="I45" s="852"/>
      <c r="J45" s="854" t="s">
        <v>289</v>
      </c>
      <c r="K45" s="855"/>
    </row>
    <row r="46" spans="1:11" ht="13.5" thickBot="1">
      <c r="A46" s="269" t="s">
        <v>75</v>
      </c>
      <c r="B46" s="576" t="s">
        <v>76</v>
      </c>
      <c r="C46" s="577" t="s">
        <v>77</v>
      </c>
      <c r="D46" s="577" t="s">
        <v>78</v>
      </c>
      <c r="E46" s="578" t="s">
        <v>79</v>
      </c>
      <c r="F46" s="576" t="s">
        <v>76</v>
      </c>
      <c r="G46" s="577" t="s">
        <v>77</v>
      </c>
      <c r="H46" s="577" t="s">
        <v>78</v>
      </c>
      <c r="I46" s="578" t="s">
        <v>79</v>
      </c>
      <c r="J46" s="579" t="s">
        <v>77</v>
      </c>
      <c r="K46" s="580" t="s">
        <v>78</v>
      </c>
    </row>
    <row r="47" spans="1:11">
      <c r="A47" s="277" t="s">
        <v>91</v>
      </c>
      <c r="B47" s="318">
        <f>C47+D47</f>
        <v>18119</v>
      </c>
      <c r="C47" s="279">
        <f>(měs_index_v_EUR!$C$7)</f>
        <v>9673</v>
      </c>
      <c r="D47" s="279">
        <f>(měs_index_d_EUR!$C$7)</f>
        <v>8446</v>
      </c>
      <c r="E47" s="280">
        <f>C47-D47</f>
        <v>1227</v>
      </c>
      <c r="F47" s="278">
        <f t="shared" ref="F47:F50" si="10">G47+H47</f>
        <v>19535</v>
      </c>
      <c r="G47" s="279">
        <f>(měs_index_v_EUR!$C$6)</f>
        <v>10562</v>
      </c>
      <c r="H47" s="279">
        <f>(měs_index_d_EUR!$C$6)</f>
        <v>8973</v>
      </c>
      <c r="I47" s="309">
        <f t="shared" ref="I47:I50" si="11">G47-H47</f>
        <v>1589</v>
      </c>
      <c r="J47" s="282">
        <f t="shared" ref="J47:K50" si="12">G47/C47*100</f>
        <v>109.19053034218959</v>
      </c>
      <c r="K47" s="283">
        <f t="shared" si="12"/>
        <v>106.23964006630358</v>
      </c>
    </row>
    <row r="48" spans="1:11">
      <c r="A48" s="284" t="s">
        <v>96</v>
      </c>
      <c r="B48" s="319">
        <f t="shared" ref="B48:B62" si="13">C48+D48</f>
        <v>17896</v>
      </c>
      <c r="C48" s="286">
        <f>(měs_index_v_EUR!$D$7)</f>
        <v>9570</v>
      </c>
      <c r="D48" s="286">
        <f>(měs_index_d_EUR!$D$7)</f>
        <v>8326</v>
      </c>
      <c r="E48" s="287">
        <f t="shared" ref="E48:E61" si="14">C48-D48</f>
        <v>1244</v>
      </c>
      <c r="F48" s="319">
        <f t="shared" si="10"/>
        <v>19476</v>
      </c>
      <c r="G48" s="286">
        <f>(měs_index_v_EUR!$D$6)</f>
        <v>10337</v>
      </c>
      <c r="H48" s="286">
        <f>(měs_index_d_EUR!$D$6)</f>
        <v>9139</v>
      </c>
      <c r="I48" s="312">
        <f t="shared" si="11"/>
        <v>1198</v>
      </c>
      <c r="J48" s="289">
        <f t="shared" si="12"/>
        <v>108.0146290491118</v>
      </c>
      <c r="K48" s="290">
        <f t="shared" si="12"/>
        <v>109.7645928417007</v>
      </c>
    </row>
    <row r="49" spans="1:11">
      <c r="A49" s="284" t="s">
        <v>92</v>
      </c>
      <c r="B49" s="319">
        <f t="shared" si="13"/>
        <v>19138</v>
      </c>
      <c r="C49" s="286">
        <f>(měs_index_v_EUR!$E$7)</f>
        <v>10197</v>
      </c>
      <c r="D49" s="286">
        <f>(měs_index_d_EUR!$E$7)</f>
        <v>8941</v>
      </c>
      <c r="E49" s="287">
        <f t="shared" si="14"/>
        <v>1256</v>
      </c>
      <c r="F49" s="319">
        <f t="shared" si="10"/>
        <v>20565</v>
      </c>
      <c r="G49" s="286">
        <f>(měs_index_v_EUR!$E$6)</f>
        <v>11179</v>
      </c>
      <c r="H49" s="286">
        <f>(měs_index_d_EUR!$E$6)</f>
        <v>9386</v>
      </c>
      <c r="I49" s="312">
        <f t="shared" si="11"/>
        <v>1793</v>
      </c>
      <c r="J49" s="289">
        <f t="shared" si="12"/>
        <v>109.63028341669119</v>
      </c>
      <c r="K49" s="290">
        <f t="shared" si="12"/>
        <v>104.97707191589308</v>
      </c>
    </row>
    <row r="50" spans="1:11">
      <c r="A50" s="291" t="s">
        <v>105</v>
      </c>
      <c r="B50" s="320">
        <f t="shared" si="13"/>
        <v>55153</v>
      </c>
      <c r="C50" s="293">
        <f>SUM(C47:C49)</f>
        <v>29440</v>
      </c>
      <c r="D50" s="293">
        <f>SUM(D47:D49)</f>
        <v>25713</v>
      </c>
      <c r="E50" s="294">
        <f t="shared" si="14"/>
        <v>3727</v>
      </c>
      <c r="F50" s="320">
        <f t="shared" si="10"/>
        <v>59576</v>
      </c>
      <c r="G50" s="293">
        <f>SUM(G47:G49)</f>
        <v>32078</v>
      </c>
      <c r="H50" s="293">
        <f>SUM(H47:H49)</f>
        <v>27498</v>
      </c>
      <c r="I50" s="294">
        <f t="shared" si="11"/>
        <v>4580</v>
      </c>
      <c r="J50" s="295">
        <f t="shared" si="12"/>
        <v>108.96059782608695</v>
      </c>
      <c r="K50" s="296">
        <f t="shared" si="12"/>
        <v>106.94201376735504</v>
      </c>
    </row>
    <row r="51" spans="1:11">
      <c r="A51" s="284" t="s">
        <v>97</v>
      </c>
      <c r="B51" s="319">
        <f t="shared" si="13"/>
        <v>19469</v>
      </c>
      <c r="C51" s="286">
        <f>(měs_index_v_EUR!$F$7)</f>
        <v>10403</v>
      </c>
      <c r="D51" s="286">
        <f>(měs_index_d_EUR!$F$7)</f>
        <v>9066</v>
      </c>
      <c r="E51" s="287">
        <f t="shared" si="14"/>
        <v>1337</v>
      </c>
      <c r="F51" s="319"/>
      <c r="G51" s="286"/>
      <c r="H51" s="286"/>
      <c r="I51" s="312"/>
      <c r="J51" s="289"/>
      <c r="K51" s="290"/>
    </row>
    <row r="52" spans="1:11">
      <c r="A52" s="284" t="s">
        <v>101</v>
      </c>
      <c r="B52" s="319">
        <f t="shared" si="13"/>
        <v>18850</v>
      </c>
      <c r="C52" s="286">
        <f>(měs_index_v_EUR!$G$7)</f>
        <v>9952</v>
      </c>
      <c r="D52" s="286">
        <f>(měs_index_d_EUR!$G$7)</f>
        <v>8898</v>
      </c>
      <c r="E52" s="287">
        <f t="shared" si="14"/>
        <v>1054</v>
      </c>
      <c r="F52" s="319"/>
      <c r="G52" s="286"/>
      <c r="H52" s="286"/>
      <c r="I52" s="312"/>
      <c r="J52" s="289"/>
      <c r="K52" s="290"/>
    </row>
    <row r="53" spans="1:11">
      <c r="A53" s="284" t="s">
        <v>102</v>
      </c>
      <c r="B53" s="319">
        <f t="shared" si="13"/>
        <v>18774</v>
      </c>
      <c r="C53" s="286">
        <f>(měs_index_v_EUR!$H$7)</f>
        <v>10012</v>
      </c>
      <c r="D53" s="286">
        <f>(měs_index_d_EUR!$H$7)</f>
        <v>8762</v>
      </c>
      <c r="E53" s="287">
        <f t="shared" si="14"/>
        <v>1250</v>
      </c>
      <c r="F53" s="319"/>
      <c r="G53" s="286"/>
      <c r="H53" s="286"/>
      <c r="I53" s="312"/>
      <c r="J53" s="289"/>
      <c r="K53" s="290"/>
    </row>
    <row r="54" spans="1:11">
      <c r="A54" s="291" t="s">
        <v>106</v>
      </c>
      <c r="B54" s="320">
        <f t="shared" si="13"/>
        <v>57093</v>
      </c>
      <c r="C54" s="293">
        <f>SUM(C51:C53)</f>
        <v>30367</v>
      </c>
      <c r="D54" s="293">
        <f>SUM(D51:D53)</f>
        <v>26726</v>
      </c>
      <c r="E54" s="294">
        <f t="shared" si="14"/>
        <v>3641</v>
      </c>
      <c r="F54" s="320"/>
      <c r="G54" s="293"/>
      <c r="H54" s="293"/>
      <c r="I54" s="294"/>
      <c r="J54" s="295"/>
      <c r="K54" s="296"/>
    </row>
    <row r="55" spans="1:11">
      <c r="A55" s="284" t="s">
        <v>99</v>
      </c>
      <c r="B55" s="319">
        <f t="shared" si="13"/>
        <v>18673</v>
      </c>
      <c r="C55" s="286">
        <f>(měs_index_v_EUR!$I$7)</f>
        <v>9849</v>
      </c>
      <c r="D55" s="286">
        <f>(měs_index_d_EUR!$I$7)</f>
        <v>8824</v>
      </c>
      <c r="E55" s="287">
        <f t="shared" si="14"/>
        <v>1025</v>
      </c>
      <c r="F55" s="319"/>
      <c r="G55" s="286"/>
      <c r="H55" s="286"/>
      <c r="I55" s="312"/>
      <c r="J55" s="289"/>
      <c r="K55" s="290"/>
    </row>
    <row r="56" spans="1:11">
      <c r="A56" s="284" t="s">
        <v>95</v>
      </c>
      <c r="B56" s="319">
        <f t="shared" si="13"/>
        <v>18117</v>
      </c>
      <c r="C56" s="286">
        <f>(měs_index_v_EUR!$J$7)</f>
        <v>9446</v>
      </c>
      <c r="D56" s="286">
        <f>(měs_index_d_EUR!$J$7)</f>
        <v>8671</v>
      </c>
      <c r="E56" s="287">
        <f t="shared" si="14"/>
        <v>775</v>
      </c>
      <c r="F56" s="319"/>
      <c r="G56" s="286"/>
      <c r="H56" s="286"/>
      <c r="I56" s="312"/>
      <c r="J56" s="289"/>
      <c r="K56" s="290"/>
    </row>
    <row r="57" spans="1:11">
      <c r="A57" s="284" t="s">
        <v>98</v>
      </c>
      <c r="B57" s="319">
        <f t="shared" si="13"/>
        <v>20464</v>
      </c>
      <c r="C57" s="286">
        <f>(měs_index_v_EUR!$K$7)</f>
        <v>10920</v>
      </c>
      <c r="D57" s="286">
        <f>(měs_index_d_EUR!$K$7)</f>
        <v>9544</v>
      </c>
      <c r="E57" s="287">
        <f t="shared" si="14"/>
        <v>1376</v>
      </c>
      <c r="F57" s="319"/>
      <c r="G57" s="286"/>
      <c r="H57" s="286"/>
      <c r="I57" s="312"/>
      <c r="J57" s="289"/>
      <c r="K57" s="290"/>
    </row>
    <row r="58" spans="1:11">
      <c r="A58" s="291" t="s">
        <v>107</v>
      </c>
      <c r="B58" s="320">
        <f t="shared" si="13"/>
        <v>57254</v>
      </c>
      <c r="C58" s="293">
        <f>SUM(C55:C57)</f>
        <v>30215</v>
      </c>
      <c r="D58" s="293">
        <f>SUM(D55:D57)</f>
        <v>27039</v>
      </c>
      <c r="E58" s="294">
        <f t="shared" si="14"/>
        <v>3176</v>
      </c>
      <c r="F58" s="320"/>
      <c r="G58" s="293"/>
      <c r="H58" s="293"/>
      <c r="I58" s="294"/>
      <c r="J58" s="295"/>
      <c r="K58" s="296"/>
    </row>
    <row r="59" spans="1:11">
      <c r="A59" s="284" t="s">
        <v>93</v>
      </c>
      <c r="B59" s="319">
        <f t="shared" si="13"/>
        <v>21945</v>
      </c>
      <c r="C59" s="286">
        <f>(měs_index_v_EUR!$L$7)</f>
        <v>11624</v>
      </c>
      <c r="D59" s="286">
        <f>(měs_index_d_EUR!$L$7)</f>
        <v>10321</v>
      </c>
      <c r="E59" s="287">
        <f t="shared" si="14"/>
        <v>1303</v>
      </c>
      <c r="F59" s="319"/>
      <c r="G59" s="286"/>
      <c r="H59" s="286"/>
      <c r="I59" s="312"/>
      <c r="J59" s="289"/>
      <c r="K59" s="290"/>
    </row>
    <row r="60" spans="1:11">
      <c r="A60" s="284" t="s">
        <v>100</v>
      </c>
      <c r="B60" s="319">
        <f t="shared" si="13"/>
        <v>20880</v>
      </c>
      <c r="C60" s="286">
        <f>(měs_index_v_EUR!$M$7)</f>
        <v>11117</v>
      </c>
      <c r="D60" s="286">
        <f>(měs_index_d_EUR!$M$7)</f>
        <v>9763</v>
      </c>
      <c r="E60" s="287">
        <f t="shared" si="14"/>
        <v>1354</v>
      </c>
      <c r="F60" s="319"/>
      <c r="G60" s="286"/>
      <c r="H60" s="286"/>
      <c r="I60" s="312"/>
      <c r="J60" s="289"/>
      <c r="K60" s="290"/>
    </row>
    <row r="61" spans="1:11">
      <c r="A61" s="284" t="s">
        <v>94</v>
      </c>
      <c r="B61" s="319">
        <f t="shared" si="13"/>
        <v>17954</v>
      </c>
      <c r="C61" s="286">
        <f>(měs_index_v_EUR!$N$7)</f>
        <v>9145</v>
      </c>
      <c r="D61" s="286">
        <f>(měs_index_d_EUR!$N$7)</f>
        <v>8809</v>
      </c>
      <c r="E61" s="287">
        <f t="shared" si="14"/>
        <v>336</v>
      </c>
      <c r="F61" s="319"/>
      <c r="G61" s="286"/>
      <c r="H61" s="286"/>
      <c r="I61" s="312"/>
      <c r="J61" s="289"/>
      <c r="K61" s="290"/>
    </row>
    <row r="62" spans="1:11" ht="13.5" thickBot="1">
      <c r="A62" s="297" t="s">
        <v>108</v>
      </c>
      <c r="B62" s="321">
        <f t="shared" si="13"/>
        <v>60779</v>
      </c>
      <c r="C62" s="299">
        <f>SUM(C59:C61)</f>
        <v>31886</v>
      </c>
      <c r="D62" s="299">
        <f>SUM(D59:D61)</f>
        <v>28893</v>
      </c>
      <c r="E62" s="300">
        <f>C62-D62</f>
        <v>2993</v>
      </c>
      <c r="F62" s="321"/>
      <c r="G62" s="299"/>
      <c r="H62" s="299"/>
      <c r="I62" s="300"/>
      <c r="J62" s="301"/>
      <c r="K62" s="302"/>
    </row>
    <row r="64" spans="1:11">
      <c r="A64" s="158" t="s">
        <v>221</v>
      </c>
      <c r="B64" s="90"/>
      <c r="C64" s="90"/>
      <c r="D64" s="90"/>
      <c r="E64" s="90"/>
      <c r="F64" s="90"/>
      <c r="G64" s="90"/>
      <c r="H64" s="90"/>
      <c r="I64" s="90"/>
      <c r="J64" s="90"/>
      <c r="K64" s="194" t="s">
        <v>119</v>
      </c>
    </row>
    <row r="67" ht="10.5" customHeight="1"/>
  </sheetData>
  <mergeCells count="13">
    <mergeCell ref="A2:K2"/>
    <mergeCell ref="A5:K5"/>
    <mergeCell ref="B7:E7"/>
    <mergeCell ref="F7:I7"/>
    <mergeCell ref="J7:K7"/>
    <mergeCell ref="A3:K3"/>
    <mergeCell ref="B26:E26"/>
    <mergeCell ref="F26:I26"/>
    <mergeCell ref="J26:K26"/>
    <mergeCell ref="B45:E45"/>
    <mergeCell ref="F45:I45"/>
    <mergeCell ref="J45:K45"/>
    <mergeCell ref="J44:K44"/>
  </mergeCells>
  <phoneticPr fontId="0" type="noConversion"/>
  <hyperlinks>
    <hyperlink ref="A1" location="obsah!A1" display="obsah"/>
  </hyperlinks>
  <printOptions horizontalCentered="1"/>
  <pageMargins left="0.59055118110236227" right="0.78740157480314965" top="0.9055118110236221" bottom="0.62992125984251968" header="0.51181102362204722"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sheetPr codeName="List7"/>
  <dimension ref="A1:Y66"/>
  <sheetViews>
    <sheetView showGridLines="0" zoomScaleNormal="100" workbookViewId="0">
      <selection activeCell="G14" sqref="G14"/>
    </sheetView>
  </sheetViews>
  <sheetFormatPr defaultColWidth="8.85546875" defaultRowHeight="12.75"/>
  <cols>
    <col min="1" max="1" width="14.85546875" style="6" customWidth="1"/>
    <col min="2" max="2" width="10.42578125" style="6" customWidth="1"/>
    <col min="3" max="3" width="6" style="6" customWidth="1"/>
    <col min="4" max="4" width="10.42578125" style="6" customWidth="1"/>
    <col min="5" max="5" width="5.28515625" style="6" bestFit="1" customWidth="1"/>
    <col min="6" max="6" width="6.7109375" style="6" customWidth="1"/>
    <col min="7" max="7" width="10.28515625" style="6" customWidth="1"/>
    <col min="8" max="8" width="6" style="6" customWidth="1"/>
    <col min="9" max="9" width="9.28515625" style="6" customWidth="1"/>
    <col min="10" max="10" width="5.28515625" style="6" bestFit="1" customWidth="1"/>
    <col min="11" max="11" width="6.7109375" style="6" customWidth="1"/>
    <col min="12" max="12" width="9.28515625" style="6" customWidth="1"/>
    <col min="13" max="13" width="6" style="6" customWidth="1"/>
    <col min="14" max="14" width="9.28515625" style="6" customWidth="1"/>
    <col min="15" max="15" width="5.28515625" style="6" bestFit="1" customWidth="1"/>
    <col min="16" max="16" width="6.7109375" style="6" customWidth="1"/>
    <col min="17" max="17" width="9.28515625" style="6" bestFit="1" customWidth="1"/>
    <col min="18" max="18" width="10" style="6" customWidth="1"/>
    <col min="19" max="19" width="5.85546875" style="6" customWidth="1"/>
    <col min="20" max="21" width="4.140625" style="6" bestFit="1" customWidth="1"/>
    <col min="22" max="22" width="8" style="6" bestFit="1" customWidth="1"/>
    <col min="23" max="23" width="4.140625" style="6" bestFit="1" customWidth="1"/>
    <col min="24" max="16384" width="8.85546875" style="6"/>
  </cols>
  <sheetData>
    <row r="1" spans="1:25" ht="14.25">
      <c r="A1" s="427" t="s">
        <v>133</v>
      </c>
    </row>
    <row r="2" spans="1:25" ht="21" customHeight="1">
      <c r="A2" s="115" t="s">
        <v>398</v>
      </c>
      <c r="B2" s="83"/>
      <c r="C2" s="83"/>
      <c r="D2" s="116"/>
      <c r="E2" s="116"/>
      <c r="F2" s="116"/>
      <c r="G2" s="116"/>
      <c r="H2" s="116"/>
      <c r="I2" s="116"/>
      <c r="J2" s="116"/>
      <c r="K2" s="116"/>
      <c r="L2" s="117"/>
      <c r="M2" s="117"/>
      <c r="N2" s="117"/>
      <c r="O2" s="117"/>
      <c r="P2" s="118"/>
      <c r="Q2" s="118"/>
      <c r="R2" s="118"/>
    </row>
    <row r="3" spans="1:25" ht="14.25" customHeight="1">
      <c r="A3" s="845" t="s">
        <v>397</v>
      </c>
      <c r="B3" s="845"/>
      <c r="C3" s="845"/>
      <c r="D3" s="845"/>
      <c r="E3" s="845"/>
      <c r="F3" s="845"/>
      <c r="G3" s="845"/>
      <c r="H3" s="845"/>
      <c r="I3" s="845"/>
      <c r="J3" s="845"/>
      <c r="K3" s="845"/>
      <c r="L3" s="845"/>
      <c r="M3" s="845"/>
      <c r="N3" s="845"/>
      <c r="O3" s="845"/>
      <c r="P3" s="845"/>
      <c r="Q3" s="845"/>
      <c r="R3" s="845"/>
    </row>
    <row r="4" spans="1:25" ht="16.5" customHeight="1" thickBot="1">
      <c r="A4" s="120"/>
      <c r="B4" s="118"/>
      <c r="C4" s="118"/>
      <c r="D4" s="118"/>
      <c r="E4" s="118"/>
      <c r="F4" s="118"/>
      <c r="G4" s="118"/>
      <c r="H4" s="118"/>
      <c r="I4" s="118"/>
      <c r="J4" s="118"/>
      <c r="K4" s="118"/>
      <c r="L4" s="118"/>
      <c r="M4" s="118"/>
      <c r="N4" s="118"/>
      <c r="O4" s="118"/>
      <c r="P4" s="118"/>
      <c r="Q4" s="118"/>
      <c r="R4" s="118"/>
      <c r="T4" s="113"/>
    </row>
    <row r="5" spans="1:25" ht="19.5" customHeight="1" thickBot="1">
      <c r="A5" s="568"/>
      <c r="B5" s="860" t="s">
        <v>0</v>
      </c>
      <c r="C5" s="861"/>
      <c r="D5" s="861"/>
      <c r="E5" s="861"/>
      <c r="F5" s="862"/>
      <c r="G5" s="860" t="s">
        <v>1</v>
      </c>
      <c r="H5" s="861"/>
      <c r="I5" s="861"/>
      <c r="J5" s="861"/>
      <c r="K5" s="862"/>
      <c r="L5" s="860" t="s">
        <v>2</v>
      </c>
      <c r="M5" s="861"/>
      <c r="N5" s="861"/>
      <c r="O5" s="861"/>
      <c r="P5" s="862"/>
      <c r="Q5" s="398" t="s">
        <v>3</v>
      </c>
      <c r="R5" s="121"/>
      <c r="T5" s="87"/>
      <c r="U5" s="87"/>
      <c r="V5" s="87"/>
      <c r="X5" s="87"/>
      <c r="Y5" s="87"/>
    </row>
    <row r="6" spans="1:25">
      <c r="A6" s="569"/>
      <c r="B6" s="863" t="s">
        <v>393</v>
      </c>
      <c r="C6" s="864"/>
      <c r="D6" s="866" t="s">
        <v>394</v>
      </c>
      <c r="E6" s="864"/>
      <c r="F6" s="402" t="s">
        <v>17</v>
      </c>
      <c r="G6" s="863" t="s">
        <v>393</v>
      </c>
      <c r="H6" s="865"/>
      <c r="I6" s="866" t="s">
        <v>394</v>
      </c>
      <c r="J6" s="865"/>
      <c r="K6" s="402" t="s">
        <v>17</v>
      </c>
      <c r="L6" s="863" t="s">
        <v>393</v>
      </c>
      <c r="M6" s="865"/>
      <c r="N6" s="866" t="s">
        <v>394</v>
      </c>
      <c r="O6" s="865"/>
      <c r="P6" s="402" t="s">
        <v>17</v>
      </c>
      <c r="Q6" s="399" t="s">
        <v>395</v>
      </c>
      <c r="R6" s="349" t="s">
        <v>396</v>
      </c>
      <c r="T6" s="87"/>
      <c r="U6" s="122"/>
      <c r="V6" s="122"/>
      <c r="X6" s="122"/>
      <c r="Y6" s="122"/>
    </row>
    <row r="7" spans="1:25" ht="13.5" thickBot="1">
      <c r="A7" s="574"/>
      <c r="B7" s="336" t="s">
        <v>7</v>
      </c>
      <c r="C7" s="337" t="s">
        <v>5</v>
      </c>
      <c r="D7" s="348" t="s">
        <v>7</v>
      </c>
      <c r="E7" s="337" t="s">
        <v>5</v>
      </c>
      <c r="F7" s="403" t="s">
        <v>287</v>
      </c>
      <c r="G7" s="336" t="s">
        <v>7</v>
      </c>
      <c r="H7" s="337" t="s">
        <v>5</v>
      </c>
      <c r="I7" s="348" t="s">
        <v>7</v>
      </c>
      <c r="J7" s="337" t="s">
        <v>5</v>
      </c>
      <c r="K7" s="403" t="s">
        <v>287</v>
      </c>
      <c r="L7" s="336" t="s">
        <v>7</v>
      </c>
      <c r="M7" s="337" t="s">
        <v>5</v>
      </c>
      <c r="N7" s="348" t="s">
        <v>7</v>
      </c>
      <c r="O7" s="337" t="s">
        <v>5</v>
      </c>
      <c r="P7" s="403" t="s">
        <v>287</v>
      </c>
      <c r="Q7" s="350" t="s">
        <v>7</v>
      </c>
      <c r="R7" s="350" t="s">
        <v>7</v>
      </c>
      <c r="X7" s="83"/>
      <c r="Y7" s="83"/>
    </row>
    <row r="8" spans="1:25" ht="19.5" customHeight="1" thickTop="1">
      <c r="A8" s="570" t="s">
        <v>18</v>
      </c>
      <c r="B8" s="66">
        <f t="shared" ref="B8:B27" si="0">G8+L8</f>
        <v>402380</v>
      </c>
      <c r="C8" s="67">
        <f t="shared" ref="C8:C32" si="1">B8/B$40*100</f>
        <v>28.533763913915084</v>
      </c>
      <c r="D8" s="400">
        <f t="shared" ref="D8:D27" si="2">I8+N8</f>
        <v>486113</v>
      </c>
      <c r="E8" s="67">
        <f t="shared" ref="E8:E32" si="3">D8/$D$40*100</f>
        <v>29.736574396643849</v>
      </c>
      <c r="F8" s="404">
        <f t="shared" ref="F8:F24" si="4">D8/B8*100</f>
        <v>120.80943386848253</v>
      </c>
      <c r="G8" s="400">
        <v>236533</v>
      </c>
      <c r="H8" s="408">
        <f t="shared" ref="H8:H32" si="5">G8/$G$40*100</f>
        <v>31.422893133229092</v>
      </c>
      <c r="I8" s="400">
        <v>286628</v>
      </c>
      <c r="J8" s="67">
        <f t="shared" ref="J8:J32" si="6">I8/$I$40*100</f>
        <v>32.563925739689005</v>
      </c>
      <c r="K8" s="404">
        <f t="shared" ref="K8:K24" si="7">I8/G8*100</f>
        <v>121.1788629916333</v>
      </c>
      <c r="L8" s="400">
        <v>165847</v>
      </c>
      <c r="M8" s="408">
        <f t="shared" ref="M8:M32" si="8">L8/$L$40*100</f>
        <v>25.225873377057955</v>
      </c>
      <c r="N8" s="400">
        <v>199485</v>
      </c>
      <c r="O8" s="67">
        <f t="shared" ref="O8:O32" si="9">N8/$N$40*100</f>
        <v>26.438312591944651</v>
      </c>
      <c r="P8" s="404">
        <f t="shared" ref="P8:P24" si="10">N8/L8*100</f>
        <v>120.28254957882869</v>
      </c>
      <c r="Q8" s="406">
        <f t="shared" ref="Q8:Q27" si="11">G8-L8</f>
        <v>70686</v>
      </c>
      <c r="R8" s="406">
        <f t="shared" ref="R8:R27" si="12">I8-N8</f>
        <v>87143</v>
      </c>
      <c r="T8" s="113"/>
      <c r="U8" s="113"/>
      <c r="V8" s="113"/>
      <c r="W8" s="113"/>
    </row>
    <row r="9" spans="1:25" ht="13.5" customHeight="1">
      <c r="A9" s="571" t="s">
        <v>19</v>
      </c>
      <c r="B9" s="50">
        <f t="shared" si="0"/>
        <v>105778</v>
      </c>
      <c r="C9" s="49">
        <f t="shared" si="1"/>
        <v>7.5009803650432669</v>
      </c>
      <c r="D9" s="401">
        <f t="shared" si="2"/>
        <v>109245</v>
      </c>
      <c r="E9" s="49">
        <f t="shared" si="3"/>
        <v>6.6827508623742995</v>
      </c>
      <c r="F9" s="405">
        <f t="shared" si="4"/>
        <v>103.27761916466562</v>
      </c>
      <c r="G9" s="401">
        <v>65862</v>
      </c>
      <c r="H9" s="49">
        <f t="shared" si="5"/>
        <v>8.7496230443140455</v>
      </c>
      <c r="I9" s="401">
        <v>69772</v>
      </c>
      <c r="J9" s="49">
        <f t="shared" si="6"/>
        <v>7.9268258045605489</v>
      </c>
      <c r="K9" s="405">
        <f t="shared" si="7"/>
        <v>105.93665543105281</v>
      </c>
      <c r="L9" s="401">
        <v>39916</v>
      </c>
      <c r="M9" s="49">
        <f t="shared" si="8"/>
        <v>6.0713546926905249</v>
      </c>
      <c r="N9" s="401">
        <v>39473</v>
      </c>
      <c r="O9" s="49">
        <f t="shared" si="9"/>
        <v>5.2314685963447447</v>
      </c>
      <c r="P9" s="405">
        <f t="shared" si="10"/>
        <v>98.890169355646862</v>
      </c>
      <c r="Q9" s="406">
        <f t="shared" si="11"/>
        <v>25946</v>
      </c>
      <c r="R9" s="406">
        <f t="shared" si="12"/>
        <v>30299</v>
      </c>
      <c r="T9" s="113"/>
      <c r="U9" s="113"/>
      <c r="V9" s="113"/>
      <c r="W9" s="113"/>
    </row>
    <row r="10" spans="1:25" ht="13.5" customHeight="1">
      <c r="A10" s="571" t="s">
        <v>23</v>
      </c>
      <c r="B10" s="50">
        <f>G10+L10</f>
        <v>93501</v>
      </c>
      <c r="C10" s="49">
        <f t="shared" si="1"/>
        <v>6.6303878416297399</v>
      </c>
      <c r="D10" s="401">
        <f>I10+N10</f>
        <v>105280</v>
      </c>
      <c r="E10" s="49">
        <f t="shared" si="3"/>
        <v>6.4402033117375277</v>
      </c>
      <c r="F10" s="405">
        <f>D10/B10*100</f>
        <v>112.59772622752698</v>
      </c>
      <c r="G10" s="401">
        <v>45105</v>
      </c>
      <c r="H10" s="49">
        <f t="shared" si="5"/>
        <v>5.9921008686918871</v>
      </c>
      <c r="I10" s="401">
        <v>50276</v>
      </c>
      <c r="J10" s="49">
        <f t="shared" si="6"/>
        <v>5.7118771735092322</v>
      </c>
      <c r="K10" s="405">
        <f>I10/G10*100</f>
        <v>111.46436093559473</v>
      </c>
      <c r="L10" s="401">
        <v>48396</v>
      </c>
      <c r="M10" s="49">
        <f t="shared" si="8"/>
        <v>7.3611905428261997</v>
      </c>
      <c r="N10" s="401">
        <v>55004</v>
      </c>
      <c r="O10" s="49">
        <f t="shared" si="9"/>
        <v>7.2898360568830922</v>
      </c>
      <c r="P10" s="405">
        <f>N10/L10*100</f>
        <v>113.65402099347052</v>
      </c>
      <c r="Q10" s="406">
        <f>G10-L10</f>
        <v>-3291</v>
      </c>
      <c r="R10" s="406">
        <f>I10-N10</f>
        <v>-4728</v>
      </c>
    </row>
    <row r="11" spans="1:25" ht="13.5" customHeight="1">
      <c r="A11" s="571" t="s">
        <v>30</v>
      </c>
      <c r="B11" s="50">
        <f>G11+L11</f>
        <v>79148</v>
      </c>
      <c r="C11" s="49">
        <f t="shared" si="1"/>
        <v>5.6125810086449412</v>
      </c>
      <c r="D11" s="401">
        <f>I11+N11</f>
        <v>91544</v>
      </c>
      <c r="E11" s="49">
        <f t="shared" si="3"/>
        <v>5.5999427428732922</v>
      </c>
      <c r="F11" s="405">
        <f>D11/B11*100</f>
        <v>115.66179815030071</v>
      </c>
      <c r="G11" s="401">
        <v>8023</v>
      </c>
      <c r="H11" s="49">
        <f t="shared" si="5"/>
        <v>1.0658380505379672</v>
      </c>
      <c r="I11" s="401">
        <v>9636</v>
      </c>
      <c r="J11" s="49">
        <f t="shared" si="6"/>
        <v>1.0947499491593398</v>
      </c>
      <c r="K11" s="405">
        <f>I11/G11*100</f>
        <v>120.1046989904026</v>
      </c>
      <c r="L11" s="401">
        <v>71125</v>
      </c>
      <c r="M11" s="49">
        <f t="shared" si="8"/>
        <v>10.81834608972877</v>
      </c>
      <c r="N11" s="401">
        <v>81908</v>
      </c>
      <c r="O11" s="49">
        <f t="shared" si="9"/>
        <v>10.855499449988734</v>
      </c>
      <c r="P11" s="405">
        <f>N11/L11*100</f>
        <v>115.16063268892793</v>
      </c>
      <c r="Q11" s="406">
        <f>G11-L11</f>
        <v>-63102</v>
      </c>
      <c r="R11" s="406">
        <f>I11-N11</f>
        <v>-72272</v>
      </c>
    </row>
    <row r="12" spans="1:25" ht="13.5" customHeight="1">
      <c r="A12" s="571" t="s">
        <v>25</v>
      </c>
      <c r="B12" s="50">
        <f>G12+L12</f>
        <v>62059</v>
      </c>
      <c r="C12" s="49">
        <f t="shared" si="1"/>
        <v>4.4007576289419363</v>
      </c>
      <c r="D12" s="401">
        <f>I12+N12</f>
        <v>60045</v>
      </c>
      <c r="E12" s="49">
        <f t="shared" si="3"/>
        <v>3.6730813815851047</v>
      </c>
      <c r="F12" s="405">
        <f>D12/B12*100</f>
        <v>96.754701171465868</v>
      </c>
      <c r="G12" s="401">
        <v>27560</v>
      </c>
      <c r="H12" s="49">
        <f t="shared" si="5"/>
        <v>3.6612858871776615</v>
      </c>
      <c r="I12" s="401">
        <v>27727</v>
      </c>
      <c r="J12" s="49">
        <f t="shared" si="6"/>
        <v>3.1500759485617489</v>
      </c>
      <c r="K12" s="405">
        <f>I12/G12*100</f>
        <v>100.60595065312046</v>
      </c>
      <c r="L12" s="401">
        <v>34499</v>
      </c>
      <c r="M12" s="49">
        <f t="shared" si="8"/>
        <v>5.2474112021026764</v>
      </c>
      <c r="N12" s="401">
        <v>32318</v>
      </c>
      <c r="O12" s="49">
        <f t="shared" si="9"/>
        <v>4.2831961618490979</v>
      </c>
      <c r="P12" s="405">
        <f>N12/L12*100</f>
        <v>93.678077625438419</v>
      </c>
      <c r="Q12" s="406">
        <f>G12-L12</f>
        <v>-6939</v>
      </c>
      <c r="R12" s="406">
        <f>I12-N12</f>
        <v>-4591</v>
      </c>
    </row>
    <row r="13" spans="1:25" ht="13.5" customHeight="1">
      <c r="A13" s="571" t="s">
        <v>21</v>
      </c>
      <c r="B13" s="50">
        <f t="shared" si="0"/>
        <v>59024</v>
      </c>
      <c r="C13" s="49">
        <f t="shared" si="1"/>
        <v>4.1855382505465579</v>
      </c>
      <c r="D13" s="401">
        <f t="shared" si="2"/>
        <v>69492</v>
      </c>
      <c r="E13" s="49">
        <f t="shared" si="3"/>
        <v>4.2509746251829812</v>
      </c>
      <c r="F13" s="405">
        <f t="shared" si="4"/>
        <v>117.73515857956085</v>
      </c>
      <c r="G13" s="401">
        <v>38110</v>
      </c>
      <c r="H13" s="49">
        <f t="shared" si="5"/>
        <v>5.0628303759194724</v>
      </c>
      <c r="I13" s="401">
        <v>44063</v>
      </c>
      <c r="J13" s="49">
        <f t="shared" si="6"/>
        <v>5.0060156714205046</v>
      </c>
      <c r="K13" s="405">
        <f t="shared" si="7"/>
        <v>115.62057202833901</v>
      </c>
      <c r="L13" s="401">
        <v>20914</v>
      </c>
      <c r="M13" s="49">
        <f t="shared" si="8"/>
        <v>3.1810880860539541</v>
      </c>
      <c r="N13" s="401">
        <v>25429</v>
      </c>
      <c r="O13" s="49">
        <f t="shared" si="9"/>
        <v>3.3701774614660787</v>
      </c>
      <c r="P13" s="405">
        <f t="shared" si="10"/>
        <v>121.58840967772784</v>
      </c>
      <c r="Q13" s="406">
        <f t="shared" si="11"/>
        <v>17196</v>
      </c>
      <c r="R13" s="406">
        <f t="shared" si="12"/>
        <v>18634</v>
      </c>
    </row>
    <row r="14" spans="1:25" ht="13.5" customHeight="1">
      <c r="A14" s="571" t="s">
        <v>20</v>
      </c>
      <c r="B14" s="50">
        <f>G14+L14</f>
        <v>52910</v>
      </c>
      <c r="C14" s="49">
        <f t="shared" si="1"/>
        <v>3.7519793446126721</v>
      </c>
      <c r="D14" s="401">
        <f>I14+N14</f>
        <v>61992</v>
      </c>
      <c r="E14" s="49">
        <f t="shared" si="3"/>
        <v>3.7921835457943844</v>
      </c>
      <c r="F14" s="405">
        <f>D14/B14*100</f>
        <v>117.16499716499717</v>
      </c>
      <c r="G14" s="401">
        <v>33198</v>
      </c>
      <c r="H14" s="49">
        <f t="shared" si="5"/>
        <v>4.410281889786793</v>
      </c>
      <c r="I14" s="401">
        <v>39161</v>
      </c>
      <c r="J14" s="49">
        <f t="shared" si="6"/>
        <v>4.4490974220660968</v>
      </c>
      <c r="K14" s="405">
        <f>I14/G14*100</f>
        <v>117.96192541719381</v>
      </c>
      <c r="L14" s="401">
        <v>19712</v>
      </c>
      <c r="M14" s="49">
        <f t="shared" si="8"/>
        <v>2.9982599384285904</v>
      </c>
      <c r="N14" s="401">
        <v>22831</v>
      </c>
      <c r="O14" s="49">
        <f t="shared" si="9"/>
        <v>3.0258571561104266</v>
      </c>
      <c r="P14" s="405">
        <f>N14/L14*100</f>
        <v>115.82284902597402</v>
      </c>
      <c r="Q14" s="406">
        <f>G14-L14</f>
        <v>13486</v>
      </c>
      <c r="R14" s="406">
        <f>I14-N14</f>
        <v>16330</v>
      </c>
    </row>
    <row r="15" spans="1:25" ht="13.5" customHeight="1">
      <c r="A15" s="570" t="s">
        <v>22</v>
      </c>
      <c r="B15" s="50">
        <f t="shared" si="0"/>
        <v>53779</v>
      </c>
      <c r="C15" s="49">
        <f t="shared" si="1"/>
        <v>3.8136022901894711</v>
      </c>
      <c r="D15" s="401">
        <f t="shared" si="2"/>
        <v>63007</v>
      </c>
      <c r="E15" s="49">
        <f t="shared" si="3"/>
        <v>3.8542732718716417</v>
      </c>
      <c r="F15" s="405">
        <f t="shared" si="4"/>
        <v>117.15911415236431</v>
      </c>
      <c r="G15" s="401">
        <v>28299</v>
      </c>
      <c r="H15" s="49">
        <f t="shared" si="5"/>
        <v>3.7594604252990069</v>
      </c>
      <c r="I15" s="401">
        <v>33109</v>
      </c>
      <c r="J15" s="49">
        <f t="shared" si="6"/>
        <v>3.7615271966289519</v>
      </c>
      <c r="K15" s="405">
        <f t="shared" si="7"/>
        <v>116.99706703417081</v>
      </c>
      <c r="L15" s="401">
        <v>25480</v>
      </c>
      <c r="M15" s="49">
        <f t="shared" si="8"/>
        <v>3.8755916817755929</v>
      </c>
      <c r="N15" s="401">
        <v>29898</v>
      </c>
      <c r="O15" s="49">
        <f t="shared" si="9"/>
        <v>3.9624667011252037</v>
      </c>
      <c r="P15" s="405">
        <f t="shared" si="10"/>
        <v>117.33908948194663</v>
      </c>
      <c r="Q15" s="406">
        <f t="shared" si="11"/>
        <v>2819</v>
      </c>
      <c r="R15" s="406">
        <f t="shared" si="12"/>
        <v>3211</v>
      </c>
    </row>
    <row r="16" spans="1:25" ht="13.5" customHeight="1">
      <c r="A16" s="570" t="s">
        <v>173</v>
      </c>
      <c r="B16" s="50">
        <f>G16+L16</f>
        <v>50030</v>
      </c>
      <c r="C16" s="49">
        <f t="shared" si="1"/>
        <v>3.5477514006987718</v>
      </c>
      <c r="D16" s="401">
        <f>I16+N16</f>
        <v>62407</v>
      </c>
      <c r="E16" s="49">
        <f t="shared" si="3"/>
        <v>3.8175699855205538</v>
      </c>
      <c r="F16" s="405">
        <f>D16/B16*100</f>
        <v>124.73915650609635</v>
      </c>
      <c r="G16" s="401">
        <v>37957</v>
      </c>
      <c r="H16" s="49">
        <f t="shared" si="5"/>
        <v>5.0425046596372463</v>
      </c>
      <c r="I16" s="401">
        <v>46644</v>
      </c>
      <c r="J16" s="49">
        <f t="shared" si="6"/>
        <v>5.2992441499157579</v>
      </c>
      <c r="K16" s="405">
        <f>I16/G16*100</f>
        <v>122.88642411149459</v>
      </c>
      <c r="L16" s="401">
        <v>12073</v>
      </c>
      <c r="M16" s="49">
        <f t="shared" si="8"/>
        <v>1.8363429503169832</v>
      </c>
      <c r="N16" s="401">
        <v>15763</v>
      </c>
      <c r="O16" s="49">
        <f t="shared" si="9"/>
        <v>2.0891150782606389</v>
      </c>
      <c r="P16" s="405">
        <f>N16/L16*100</f>
        <v>130.56406858278805</v>
      </c>
      <c r="Q16" s="406">
        <f>G16-L16</f>
        <v>25884</v>
      </c>
      <c r="R16" s="406">
        <f>I16-N16</f>
        <v>30881</v>
      </c>
    </row>
    <row r="17" spans="1:18" ht="13.5" customHeight="1">
      <c r="A17" s="570" t="s">
        <v>131</v>
      </c>
      <c r="B17" s="50">
        <f t="shared" si="0"/>
        <v>42316</v>
      </c>
      <c r="C17" s="49">
        <f t="shared" si="1"/>
        <v>3.0007325259238304</v>
      </c>
      <c r="D17" s="401">
        <f t="shared" si="2"/>
        <v>47574</v>
      </c>
      <c r="E17" s="49">
        <f t="shared" si="3"/>
        <v>2.9102035747777464</v>
      </c>
      <c r="F17" s="405">
        <f t="shared" si="4"/>
        <v>112.42556007184044</v>
      </c>
      <c r="G17" s="401">
        <v>21602</v>
      </c>
      <c r="H17" s="49">
        <f t="shared" si="5"/>
        <v>2.8697785825403428</v>
      </c>
      <c r="I17" s="401">
        <v>23314</v>
      </c>
      <c r="J17" s="49">
        <f t="shared" si="6"/>
        <v>2.6487131916459994</v>
      </c>
      <c r="K17" s="405">
        <f t="shared" si="7"/>
        <v>107.92519211184151</v>
      </c>
      <c r="L17" s="401">
        <v>20714</v>
      </c>
      <c r="M17" s="49">
        <f t="shared" si="8"/>
        <v>3.1506674292111314</v>
      </c>
      <c r="N17" s="401">
        <v>24260</v>
      </c>
      <c r="O17" s="49">
        <f t="shared" si="9"/>
        <v>3.2152465773395358</v>
      </c>
      <c r="P17" s="405">
        <f t="shared" si="10"/>
        <v>117.11885681181809</v>
      </c>
      <c r="Q17" s="406">
        <f t="shared" si="11"/>
        <v>888</v>
      </c>
      <c r="R17" s="406">
        <f t="shared" si="12"/>
        <v>-946</v>
      </c>
    </row>
    <row r="18" spans="1:18" ht="13.5" customHeight="1">
      <c r="A18" s="571" t="s">
        <v>27</v>
      </c>
      <c r="B18" s="50">
        <f t="shared" si="0"/>
        <v>34560</v>
      </c>
      <c r="C18" s="49">
        <f t="shared" si="1"/>
        <v>2.4507353269668108</v>
      </c>
      <c r="D18" s="401">
        <f t="shared" si="2"/>
        <v>40834</v>
      </c>
      <c r="E18" s="49">
        <f t="shared" si="3"/>
        <v>2.497903324767194</v>
      </c>
      <c r="F18" s="405">
        <f t="shared" si="4"/>
        <v>118.15393518518518</v>
      </c>
      <c r="G18" s="401">
        <v>18494</v>
      </c>
      <c r="H18" s="49">
        <f t="shared" si="5"/>
        <v>2.4568875615915702</v>
      </c>
      <c r="I18" s="401">
        <v>23697</v>
      </c>
      <c r="J18" s="49">
        <f t="shared" si="6"/>
        <v>2.6922259802022492</v>
      </c>
      <c r="K18" s="405">
        <f t="shared" si="7"/>
        <v>128.13344868606035</v>
      </c>
      <c r="L18" s="401">
        <v>16066</v>
      </c>
      <c r="M18" s="49">
        <f t="shared" si="8"/>
        <v>2.4436913641839353</v>
      </c>
      <c r="N18" s="401">
        <v>17137</v>
      </c>
      <c r="O18" s="49">
        <f t="shared" si="9"/>
        <v>2.2712151935642058</v>
      </c>
      <c r="P18" s="405">
        <f t="shared" si="10"/>
        <v>106.66625171168928</v>
      </c>
      <c r="Q18" s="406">
        <f t="shared" si="11"/>
        <v>2428</v>
      </c>
      <c r="R18" s="406">
        <f t="shared" si="12"/>
        <v>6560</v>
      </c>
    </row>
    <row r="19" spans="1:18" ht="13.5" customHeight="1">
      <c r="A19" s="571" t="s">
        <v>24</v>
      </c>
      <c r="B19" s="50">
        <f t="shared" si="0"/>
        <v>30061</v>
      </c>
      <c r="C19" s="49">
        <f t="shared" si="1"/>
        <v>2.1317000770818666</v>
      </c>
      <c r="D19" s="401">
        <f t="shared" si="2"/>
        <v>36798</v>
      </c>
      <c r="E19" s="49">
        <f t="shared" si="3"/>
        <v>2.2510125519122104</v>
      </c>
      <c r="F19" s="405">
        <f>D19/B19*100</f>
        <v>122.41109743521505</v>
      </c>
      <c r="G19" s="401">
        <v>16210</v>
      </c>
      <c r="H19" s="49">
        <f t="shared" si="5"/>
        <v>2.1534631433653804</v>
      </c>
      <c r="I19" s="401">
        <v>17982</v>
      </c>
      <c r="J19" s="49">
        <f t="shared" si="6"/>
        <v>2.0429424642780454</v>
      </c>
      <c r="K19" s="405">
        <f>I19/G19*100</f>
        <v>110.93152375077113</v>
      </c>
      <c r="L19" s="401">
        <v>13851</v>
      </c>
      <c r="M19" s="49">
        <f t="shared" si="8"/>
        <v>2.1067825896496757</v>
      </c>
      <c r="N19" s="401">
        <v>18816</v>
      </c>
      <c r="O19" s="49">
        <f t="shared" si="9"/>
        <v>2.4937378235457834</v>
      </c>
      <c r="P19" s="405">
        <f>N19/L19*100</f>
        <v>135.84578730777562</v>
      </c>
      <c r="Q19" s="406">
        <f t="shared" si="11"/>
        <v>2359</v>
      </c>
      <c r="R19" s="406">
        <f t="shared" si="12"/>
        <v>-834</v>
      </c>
    </row>
    <row r="20" spans="1:18" ht="13.5" customHeight="1">
      <c r="A20" s="570" t="s">
        <v>26</v>
      </c>
      <c r="B20" s="50">
        <f t="shared" si="0"/>
        <v>30661</v>
      </c>
      <c r="C20" s="49">
        <f t="shared" si="1"/>
        <v>2.1742475653972622</v>
      </c>
      <c r="D20" s="401">
        <f t="shared" si="2"/>
        <v>35393</v>
      </c>
      <c r="E20" s="49">
        <f t="shared" si="3"/>
        <v>2.1650656897067471</v>
      </c>
      <c r="F20" s="405">
        <f>D20/B20*100</f>
        <v>115.43328658556473</v>
      </c>
      <c r="G20" s="401">
        <v>19846</v>
      </c>
      <c r="H20" s="49">
        <f t="shared" si="5"/>
        <v>2.6364978126606631</v>
      </c>
      <c r="I20" s="401">
        <v>22149</v>
      </c>
      <c r="J20" s="49">
        <f t="shared" si="6"/>
        <v>2.5163570593534885</v>
      </c>
      <c r="K20" s="405">
        <f>I20/G20*100</f>
        <v>111.60435352212032</v>
      </c>
      <c r="L20" s="401">
        <v>10815</v>
      </c>
      <c r="M20" s="49">
        <f t="shared" si="8"/>
        <v>1.6449970187756295</v>
      </c>
      <c r="N20" s="401">
        <v>13244</v>
      </c>
      <c r="O20" s="49">
        <f t="shared" si="9"/>
        <v>1.7552648668707673</v>
      </c>
      <c r="P20" s="405">
        <f>N20/L20*100</f>
        <v>122.45954692556636</v>
      </c>
      <c r="Q20" s="406">
        <f t="shared" si="11"/>
        <v>9031</v>
      </c>
      <c r="R20" s="406">
        <f t="shared" si="12"/>
        <v>8905</v>
      </c>
    </row>
    <row r="21" spans="1:18" ht="13.5" customHeight="1">
      <c r="A21" s="571" t="s">
        <v>28</v>
      </c>
      <c r="B21" s="50">
        <f t="shared" si="0"/>
        <v>28167</v>
      </c>
      <c r="C21" s="49">
        <f t="shared" si="1"/>
        <v>1.9973918389662664</v>
      </c>
      <c r="D21" s="401">
        <f t="shared" si="2"/>
        <v>35174</v>
      </c>
      <c r="E21" s="49">
        <f t="shared" si="3"/>
        <v>2.1516689901885999</v>
      </c>
      <c r="F21" s="405">
        <f t="shared" si="4"/>
        <v>124.87662867895055</v>
      </c>
      <c r="G21" s="401">
        <v>16774</v>
      </c>
      <c r="H21" s="49">
        <f t="shared" si="5"/>
        <v>2.2283893131900614</v>
      </c>
      <c r="I21" s="401">
        <v>21736</v>
      </c>
      <c r="J21" s="49">
        <f t="shared" si="6"/>
        <v>2.4694359583776886</v>
      </c>
      <c r="K21" s="405">
        <f t="shared" si="7"/>
        <v>129.58149517109814</v>
      </c>
      <c r="L21" s="401">
        <v>11393</v>
      </c>
      <c r="M21" s="49">
        <f t="shared" si="8"/>
        <v>1.7329127170513867</v>
      </c>
      <c r="N21" s="401">
        <v>13438</v>
      </c>
      <c r="O21" s="49">
        <f t="shared" si="9"/>
        <v>1.7809762368626827</v>
      </c>
      <c r="P21" s="405">
        <f t="shared" si="10"/>
        <v>117.9496181866058</v>
      </c>
      <c r="Q21" s="406">
        <f t="shared" si="11"/>
        <v>5381</v>
      </c>
      <c r="R21" s="406">
        <f t="shared" si="12"/>
        <v>8298</v>
      </c>
    </row>
    <row r="22" spans="1:18" ht="13.5" customHeight="1">
      <c r="A22" s="570" t="s">
        <v>121</v>
      </c>
      <c r="B22" s="50">
        <f t="shared" si="0"/>
        <v>18159</v>
      </c>
      <c r="C22" s="49">
        <f t="shared" si="1"/>
        <v>1.2876997338654605</v>
      </c>
      <c r="D22" s="401">
        <f t="shared" si="2"/>
        <v>21086</v>
      </c>
      <c r="E22" s="49">
        <f t="shared" si="3"/>
        <v>1.2898758266650598</v>
      </c>
      <c r="F22" s="405">
        <f t="shared" si="4"/>
        <v>116.11872900490114</v>
      </c>
      <c r="G22" s="401">
        <v>11248</v>
      </c>
      <c r="H22" s="49">
        <f t="shared" si="5"/>
        <v>1.4942722662907959</v>
      </c>
      <c r="I22" s="401">
        <v>13530</v>
      </c>
      <c r="J22" s="49">
        <f t="shared" si="6"/>
        <v>1.5371489012168811</v>
      </c>
      <c r="K22" s="405">
        <f t="shared" si="7"/>
        <v>120.28805120910384</v>
      </c>
      <c r="L22" s="401">
        <v>6911</v>
      </c>
      <c r="M22" s="49">
        <f t="shared" si="8"/>
        <v>1.0511857972037333</v>
      </c>
      <c r="N22" s="401">
        <v>7556</v>
      </c>
      <c r="O22" s="49">
        <f t="shared" si="9"/>
        <v>1.0014181013346055</v>
      </c>
      <c r="P22" s="405">
        <f t="shared" si="10"/>
        <v>109.33294747503979</v>
      </c>
      <c r="Q22" s="406">
        <f t="shared" si="11"/>
        <v>4337</v>
      </c>
      <c r="R22" s="406">
        <f t="shared" si="12"/>
        <v>5974</v>
      </c>
    </row>
    <row r="23" spans="1:18" ht="13.5" customHeight="1">
      <c r="A23" s="572" t="s">
        <v>29</v>
      </c>
      <c r="B23" s="50">
        <f>G23+L23</f>
        <v>17077</v>
      </c>
      <c r="C23" s="49">
        <f t="shared" si="1"/>
        <v>1.2109724299366964</v>
      </c>
      <c r="D23" s="401">
        <f>I23+N23</f>
        <v>20585</v>
      </c>
      <c r="E23" s="49">
        <f t="shared" si="3"/>
        <v>1.2592285825619016</v>
      </c>
      <c r="F23" s="405">
        <f>D23/B23*100</f>
        <v>120.54224980968553</v>
      </c>
      <c r="G23" s="401">
        <v>11047</v>
      </c>
      <c r="H23" s="49">
        <f t="shared" si="5"/>
        <v>1.4675698547043405</v>
      </c>
      <c r="I23" s="401">
        <v>13660</v>
      </c>
      <c r="J23" s="49">
        <f t="shared" si="6"/>
        <v>1.5519182550349295</v>
      </c>
      <c r="K23" s="405">
        <f>I23/G23*100</f>
        <v>123.65348058296371</v>
      </c>
      <c r="L23" s="401">
        <v>6030</v>
      </c>
      <c r="M23" s="49">
        <f t="shared" si="8"/>
        <v>0.91718280381109984</v>
      </c>
      <c r="N23" s="401">
        <v>6925</v>
      </c>
      <c r="O23" s="49">
        <f t="shared" si="9"/>
        <v>0.91778988244337545</v>
      </c>
      <c r="P23" s="405">
        <f>N23/L23*100</f>
        <v>114.84245439469321</v>
      </c>
      <c r="Q23" s="406">
        <f>G23-L23</f>
        <v>5017</v>
      </c>
      <c r="R23" s="406">
        <f>I23-N23</f>
        <v>6735</v>
      </c>
    </row>
    <row r="24" spans="1:18" ht="13.5" customHeight="1">
      <c r="A24" s="571" t="s">
        <v>174</v>
      </c>
      <c r="B24" s="50">
        <f t="shared" si="0"/>
        <v>17381</v>
      </c>
      <c r="C24" s="49">
        <f t="shared" si="1"/>
        <v>1.2325298240164972</v>
      </c>
      <c r="D24" s="401">
        <f t="shared" si="2"/>
        <v>18540</v>
      </c>
      <c r="E24" s="49">
        <f t="shared" si="3"/>
        <v>1.134131548248611</v>
      </c>
      <c r="F24" s="405">
        <f t="shared" si="4"/>
        <v>106.66820090903862</v>
      </c>
      <c r="G24" s="401">
        <v>2749</v>
      </c>
      <c r="H24" s="49">
        <f t="shared" si="5"/>
        <v>0.36519865398589957</v>
      </c>
      <c r="I24" s="401">
        <v>2996</v>
      </c>
      <c r="J24" s="49">
        <f t="shared" si="6"/>
        <v>0.34037680029902262</v>
      </c>
      <c r="K24" s="405">
        <f t="shared" si="7"/>
        <v>108.98508548563113</v>
      </c>
      <c r="L24" s="401">
        <v>14632</v>
      </c>
      <c r="M24" s="49">
        <f t="shared" si="8"/>
        <v>2.2255752546208978</v>
      </c>
      <c r="N24" s="401">
        <v>15544</v>
      </c>
      <c r="O24" s="49">
        <f t="shared" si="9"/>
        <v>2.0600903873934771</v>
      </c>
      <c r="P24" s="405">
        <f t="shared" si="10"/>
        <v>106.23291416074359</v>
      </c>
      <c r="Q24" s="407">
        <f t="shared" si="11"/>
        <v>-11883</v>
      </c>
      <c r="R24" s="407">
        <f t="shared" si="12"/>
        <v>-12548</v>
      </c>
    </row>
    <row r="25" spans="1:18" ht="13.5" customHeight="1">
      <c r="A25" s="572" t="s">
        <v>130</v>
      </c>
      <c r="B25" s="50">
        <f>G25+L25</f>
        <v>16623</v>
      </c>
      <c r="C25" s="49">
        <f t="shared" si="1"/>
        <v>1.1787781637780468</v>
      </c>
      <c r="D25" s="401">
        <f>I25+N25</f>
        <v>18672</v>
      </c>
      <c r="E25" s="49">
        <f t="shared" si="3"/>
        <v>1.1422062712458503</v>
      </c>
      <c r="F25" s="405">
        <f t="shared" ref="F25:F32" si="13">D25/B25*100</f>
        <v>112.32629489261865</v>
      </c>
      <c r="G25" s="401">
        <v>3510</v>
      </c>
      <c r="H25" s="49">
        <f t="shared" si="5"/>
        <v>0.46629584412168329</v>
      </c>
      <c r="I25" s="401">
        <v>5670</v>
      </c>
      <c r="J25" s="49">
        <f t="shared" si="6"/>
        <v>0.64417104729487928</v>
      </c>
      <c r="K25" s="405">
        <f t="shared" ref="K25:K32" si="14">I25/G25*100</f>
        <v>161.53846153846155</v>
      </c>
      <c r="L25" s="401">
        <v>13113</v>
      </c>
      <c r="M25" s="49">
        <f t="shared" si="8"/>
        <v>1.9945303658996605</v>
      </c>
      <c r="N25" s="401">
        <v>13002</v>
      </c>
      <c r="O25" s="49">
        <f t="shared" si="9"/>
        <v>1.7231919207983777</v>
      </c>
      <c r="P25" s="405">
        <f t="shared" ref="P25:P32" si="15">N25/L25*100</f>
        <v>99.153511782200866</v>
      </c>
      <c r="Q25" s="407">
        <f>G25-L25</f>
        <v>-9603</v>
      </c>
      <c r="R25" s="407">
        <f>I25-N25</f>
        <v>-7332</v>
      </c>
    </row>
    <row r="26" spans="1:18" ht="13.5" customHeight="1">
      <c r="A26" s="570" t="s">
        <v>109</v>
      </c>
      <c r="B26" s="66">
        <f>G26+L26</f>
        <v>15852</v>
      </c>
      <c r="C26" s="67">
        <f t="shared" si="1"/>
        <v>1.1241046412927629</v>
      </c>
      <c r="D26" s="400">
        <f>I26+N26</f>
        <v>18426</v>
      </c>
      <c r="E26" s="67">
        <f t="shared" si="3"/>
        <v>1.1271579238419043</v>
      </c>
      <c r="F26" s="404">
        <f t="shared" si="13"/>
        <v>116.23769871309615</v>
      </c>
      <c r="G26" s="397">
        <v>10724</v>
      </c>
      <c r="H26" s="67">
        <f t="shared" si="5"/>
        <v>1.4246600092196386</v>
      </c>
      <c r="I26" s="396">
        <v>11851</v>
      </c>
      <c r="J26" s="67">
        <f t="shared" si="6"/>
        <v>1.3463970161360872</v>
      </c>
      <c r="K26" s="404">
        <f t="shared" si="14"/>
        <v>110.50913838120104</v>
      </c>
      <c r="L26" s="401">
        <v>5128</v>
      </c>
      <c r="M26" s="67">
        <f t="shared" si="8"/>
        <v>0.77998564144997018</v>
      </c>
      <c r="N26" s="400">
        <v>6575</v>
      </c>
      <c r="O26" s="67">
        <f t="shared" si="9"/>
        <v>0.87140339018991952</v>
      </c>
      <c r="P26" s="404">
        <f t="shared" si="15"/>
        <v>128.2176287051482</v>
      </c>
      <c r="Q26" s="406">
        <f>G26-L26</f>
        <v>5596</v>
      </c>
      <c r="R26" s="406">
        <f>I26-N26</f>
        <v>5276</v>
      </c>
    </row>
    <row r="27" spans="1:18" s="90" customFormat="1" ht="13.5" customHeight="1">
      <c r="A27" s="570" t="s">
        <v>124</v>
      </c>
      <c r="B27" s="50">
        <f t="shared" si="0"/>
        <v>14476</v>
      </c>
      <c r="C27" s="49">
        <f t="shared" si="1"/>
        <v>1.0265290680894548</v>
      </c>
      <c r="D27" s="401">
        <f t="shared" si="2"/>
        <v>18918</v>
      </c>
      <c r="E27" s="49">
        <f t="shared" si="3"/>
        <v>1.1572546186497963</v>
      </c>
      <c r="F27" s="405">
        <f t="shared" si="13"/>
        <v>130.68527217463389</v>
      </c>
      <c r="G27" s="396">
        <v>8909</v>
      </c>
      <c r="H27" s="49">
        <f t="shared" si="5"/>
        <v>1.1835412180285119</v>
      </c>
      <c r="I27" s="401">
        <v>11136</v>
      </c>
      <c r="J27" s="49">
        <f t="shared" si="6"/>
        <v>1.265165570136821</v>
      </c>
      <c r="K27" s="405">
        <f t="shared" si="14"/>
        <v>124.99719384891684</v>
      </c>
      <c r="L27" s="400">
        <v>5567</v>
      </c>
      <c r="M27" s="49">
        <f t="shared" si="8"/>
        <v>0.84675898321996579</v>
      </c>
      <c r="N27" s="401">
        <v>7782</v>
      </c>
      <c r="O27" s="49">
        <f t="shared" si="9"/>
        <v>1.031370522046837</v>
      </c>
      <c r="P27" s="405">
        <f t="shared" si="15"/>
        <v>139.78803664451232</v>
      </c>
      <c r="Q27" s="407">
        <f t="shared" si="11"/>
        <v>3342</v>
      </c>
      <c r="R27" s="407">
        <f t="shared" si="12"/>
        <v>3354</v>
      </c>
    </row>
    <row r="28" spans="1:18" ht="13.5" customHeight="1">
      <c r="A28" s="628" t="s">
        <v>122</v>
      </c>
      <c r="B28" s="66">
        <f>G28+L28</f>
        <v>12331</v>
      </c>
      <c r="C28" s="67">
        <f t="shared" si="1"/>
        <v>0.87442179736191383</v>
      </c>
      <c r="D28" s="400">
        <f>I28+N28</f>
        <v>13290</v>
      </c>
      <c r="E28" s="67">
        <f t="shared" si="3"/>
        <v>0.81297779267659331</v>
      </c>
      <c r="F28" s="404">
        <f t="shared" si="13"/>
        <v>107.77714702781607</v>
      </c>
      <c r="G28" s="401">
        <v>6786</v>
      </c>
      <c r="H28" s="67">
        <f t="shared" si="5"/>
        <v>0.90150529863525442</v>
      </c>
      <c r="I28" s="396">
        <v>5827</v>
      </c>
      <c r="J28" s="67">
        <f t="shared" si="6"/>
        <v>0.66200788229052232</v>
      </c>
      <c r="K28" s="404">
        <f t="shared" si="14"/>
        <v>85.867963454170351</v>
      </c>
      <c r="L28" s="401">
        <v>5545</v>
      </c>
      <c r="M28" s="67">
        <f t="shared" si="8"/>
        <v>0.84341271096725523</v>
      </c>
      <c r="N28" s="400">
        <v>7463</v>
      </c>
      <c r="O28" s="67">
        <f t="shared" si="9"/>
        <v>0.98909254767868737</v>
      </c>
      <c r="P28" s="404">
        <f t="shared" si="15"/>
        <v>134.58972046889087</v>
      </c>
      <c r="Q28" s="406">
        <f>G28-L28</f>
        <v>1241</v>
      </c>
      <c r="R28" s="406">
        <f>I28-N28</f>
        <v>-1636</v>
      </c>
    </row>
    <row r="29" spans="1:18" ht="13.5" customHeight="1">
      <c r="A29" s="570" t="s">
        <v>155</v>
      </c>
      <c r="B29" s="50">
        <f>G29+L29</f>
        <v>11141</v>
      </c>
      <c r="C29" s="49">
        <f t="shared" si="1"/>
        <v>0.79003594553637835</v>
      </c>
      <c r="D29" s="401">
        <f>I29+N29</f>
        <v>8797</v>
      </c>
      <c r="E29" s="49">
        <f t="shared" si="3"/>
        <v>0.53813135005086465</v>
      </c>
      <c r="F29" s="405">
        <f t="shared" si="13"/>
        <v>78.960595996768689</v>
      </c>
      <c r="G29" s="396">
        <v>4094</v>
      </c>
      <c r="H29" s="49">
        <f t="shared" si="5"/>
        <v>0.54387897032312571</v>
      </c>
      <c r="I29" s="397">
        <v>3970</v>
      </c>
      <c r="J29" s="49">
        <f t="shared" si="6"/>
        <v>0.45103334352040048</v>
      </c>
      <c r="K29" s="405">
        <f t="shared" si="14"/>
        <v>96.971177332681975</v>
      </c>
      <c r="L29" s="400">
        <v>7047</v>
      </c>
      <c r="M29" s="49">
        <f t="shared" si="8"/>
        <v>1.0718718438568526</v>
      </c>
      <c r="N29" s="401">
        <v>4827</v>
      </c>
      <c r="O29" s="49">
        <f t="shared" si="9"/>
        <v>0.6397359945926604</v>
      </c>
      <c r="P29" s="405">
        <f t="shared" si="15"/>
        <v>68.497232865048957</v>
      </c>
      <c r="Q29" s="406">
        <f>G29-L29</f>
        <v>-2953</v>
      </c>
      <c r="R29" s="406">
        <f>I29-N29</f>
        <v>-857</v>
      </c>
    </row>
    <row r="30" spans="1:18" ht="13.5" customHeight="1">
      <c r="A30" s="570" t="s">
        <v>123</v>
      </c>
      <c r="B30" s="50">
        <f>G30+L30</f>
        <v>9213</v>
      </c>
      <c r="C30" s="49">
        <f t="shared" si="1"/>
        <v>0.65331668308290591</v>
      </c>
      <c r="D30" s="401">
        <f>I30+N30</f>
        <v>15869</v>
      </c>
      <c r="E30" s="49">
        <f t="shared" si="3"/>
        <v>0.97074075184235209</v>
      </c>
      <c r="F30" s="405">
        <f t="shared" si="13"/>
        <v>172.24573971561924</v>
      </c>
      <c r="G30" s="567">
        <v>5447</v>
      </c>
      <c r="H30" s="49">
        <f t="shared" si="5"/>
        <v>0.72362206921105665</v>
      </c>
      <c r="I30" s="397">
        <v>11657</v>
      </c>
      <c r="J30" s="49">
        <f t="shared" si="6"/>
        <v>1.3243565958229997</v>
      </c>
      <c r="K30" s="405">
        <f t="shared" si="14"/>
        <v>214.0077106664219</v>
      </c>
      <c r="L30" s="567">
        <v>3766</v>
      </c>
      <c r="M30" s="49">
        <f t="shared" si="8"/>
        <v>0.57282096835034857</v>
      </c>
      <c r="N30" s="401">
        <v>4212</v>
      </c>
      <c r="O30" s="49">
        <f t="shared" si="9"/>
        <v>0.55822830106158805</v>
      </c>
      <c r="P30" s="405">
        <f t="shared" si="15"/>
        <v>111.84280403611257</v>
      </c>
      <c r="Q30" s="406">
        <f>G30-L30</f>
        <v>1681</v>
      </c>
      <c r="R30" s="406">
        <f>I30-N30</f>
        <v>7445</v>
      </c>
    </row>
    <row r="31" spans="1:18" ht="13.5" customHeight="1">
      <c r="A31" s="570" t="s">
        <v>170</v>
      </c>
      <c r="B31" s="50">
        <f>G31+L31</f>
        <v>6908</v>
      </c>
      <c r="C31" s="49">
        <f t="shared" si="1"/>
        <v>0.4898634154712595</v>
      </c>
      <c r="D31" s="401">
        <f>I31+N31</f>
        <v>8251</v>
      </c>
      <c r="E31" s="49">
        <f t="shared" si="3"/>
        <v>0.50473135947137482</v>
      </c>
      <c r="F31" s="405">
        <f t="shared" si="13"/>
        <v>119.44122756224667</v>
      </c>
      <c r="G31" s="50">
        <v>589</v>
      </c>
      <c r="H31" s="49">
        <f t="shared" si="5"/>
        <v>7.8247365295632892E-2</v>
      </c>
      <c r="I31" s="401">
        <v>549</v>
      </c>
      <c r="J31" s="49">
        <f t="shared" si="6"/>
        <v>6.2372117277758148E-2</v>
      </c>
      <c r="K31" s="405">
        <f t="shared" si="14"/>
        <v>93.2088285229202</v>
      </c>
      <c r="L31" s="50">
        <v>6319</v>
      </c>
      <c r="M31" s="49">
        <f t="shared" si="8"/>
        <v>0.96114065294897844</v>
      </c>
      <c r="N31" s="401">
        <v>7702</v>
      </c>
      <c r="O31" s="49">
        <f t="shared" si="9"/>
        <v>1.0207678952460473</v>
      </c>
      <c r="P31" s="405">
        <f t="shared" si="15"/>
        <v>121.88637442633328</v>
      </c>
      <c r="Q31" s="406">
        <f>G31-L31</f>
        <v>-5730</v>
      </c>
      <c r="R31" s="406">
        <f>I31-N31</f>
        <v>-7153</v>
      </c>
    </row>
    <row r="32" spans="1:18" ht="13.5" customHeight="1" thickBot="1">
      <c r="A32" s="573" t="s">
        <v>290</v>
      </c>
      <c r="B32" s="597">
        <f>G32+L32</f>
        <v>5925</v>
      </c>
      <c r="C32" s="598">
        <f t="shared" si="1"/>
        <v>0.4201564471145357</v>
      </c>
      <c r="D32" s="599">
        <f>I32+N32</f>
        <v>6804</v>
      </c>
      <c r="E32" s="598">
        <f t="shared" si="3"/>
        <v>0.41621526722133489</v>
      </c>
      <c r="F32" s="600">
        <f t="shared" si="13"/>
        <v>114.83544303797468</v>
      </c>
      <c r="G32" s="599">
        <v>3253</v>
      </c>
      <c r="H32" s="598">
        <f t="shared" si="5"/>
        <v>0.4321539546802951</v>
      </c>
      <c r="I32" s="601">
        <v>3641</v>
      </c>
      <c r="J32" s="598">
        <f t="shared" si="6"/>
        <v>0.41365551731933953</v>
      </c>
      <c r="K32" s="600">
        <f t="shared" si="14"/>
        <v>111.92745158315401</v>
      </c>
      <c r="L32" s="599">
        <v>2672</v>
      </c>
      <c r="M32" s="598">
        <f t="shared" si="8"/>
        <v>0.40641997542010921</v>
      </c>
      <c r="N32" s="599">
        <v>3163</v>
      </c>
      <c r="O32" s="598">
        <f t="shared" si="9"/>
        <v>0.41920135713623052</v>
      </c>
      <c r="P32" s="600">
        <f t="shared" si="15"/>
        <v>118.37574850299401</v>
      </c>
      <c r="Q32" s="602">
        <f>G32-L32</f>
        <v>581</v>
      </c>
      <c r="R32" s="602">
        <f>I32-N32</f>
        <v>478</v>
      </c>
    </row>
    <row r="37" spans="1:18" ht="12.75" customHeight="1">
      <c r="A37" s="107" t="s">
        <v>291</v>
      </c>
      <c r="F37" s="123"/>
    </row>
    <row r="38" spans="1:18">
      <c r="A38" s="107" t="s">
        <v>220</v>
      </c>
      <c r="R38" s="124" t="s">
        <v>120</v>
      </c>
    </row>
    <row r="39" spans="1:18" hidden="1">
      <c r="B39" s="124" t="s">
        <v>160</v>
      </c>
      <c r="D39" s="124" t="s">
        <v>161</v>
      </c>
      <c r="G39" s="6" t="s">
        <v>156</v>
      </c>
      <c r="I39" s="6" t="s">
        <v>157</v>
      </c>
      <c r="L39" s="6" t="s">
        <v>158</v>
      </c>
      <c r="N39" s="6" t="s">
        <v>159</v>
      </c>
    </row>
    <row r="40" spans="1:18" hidden="1">
      <c r="A40" s="6" t="s">
        <v>31</v>
      </c>
      <c r="B40" s="859">
        <f>G40+L40</f>
        <v>1410189</v>
      </c>
      <c r="C40" s="859"/>
      <c r="D40" s="859">
        <f>I40+N40</f>
        <v>1634731</v>
      </c>
      <c r="E40" s="859"/>
      <c r="G40" s="859">
        <f>SUM(seskup.Kč!G8)</f>
        <v>752741</v>
      </c>
      <c r="H40" s="859"/>
      <c r="I40" s="859">
        <f>SUM(seskup.Kč!I8)</f>
        <v>880201</v>
      </c>
      <c r="J40" s="859"/>
      <c r="L40" s="859">
        <f>SUM(seskup.Kč!L8)</f>
        <v>657448</v>
      </c>
      <c r="M40" s="859"/>
      <c r="N40" s="859">
        <f>SUM(seskup.Kč!N8)</f>
        <v>754530</v>
      </c>
      <c r="O40" s="859"/>
    </row>
    <row r="41" spans="1:18" hidden="1">
      <c r="B41" s="14" t="str">
        <f>IF($B$40=seskup.Kč!B8,"OK","CHYBA")</f>
        <v>OK</v>
      </c>
      <c r="D41" s="14" t="str">
        <f>IF($D$40=seskup.Kč!D8,"OK","CHYBA")</f>
        <v>OK</v>
      </c>
      <c r="G41" s="113" t="str">
        <f>IF($G$40=zboží!B8,"OK","CHYBA")</f>
        <v>OK</v>
      </c>
      <c r="I41" s="14" t="str">
        <f>IF($I$40=zboží!D8,"OK","CHYBA")</f>
        <v>OK</v>
      </c>
      <c r="L41" s="113" t="str">
        <f>IF($L$40=zboží!G8,"OK","CHYBA")</f>
        <v>OK</v>
      </c>
      <c r="N41" s="14" t="str">
        <f>IF($N$40=zboží!I8,"OK","CHYBA")</f>
        <v>OK</v>
      </c>
    </row>
    <row r="42" spans="1:18" hidden="1"/>
    <row r="46" spans="1:18">
      <c r="A46" s="125"/>
    </row>
    <row r="47" spans="1:18">
      <c r="A47" s="125"/>
    </row>
    <row r="48" spans="1:18">
      <c r="A48" s="125"/>
    </row>
    <row r="49" spans="1:8">
      <c r="A49" s="125"/>
    </row>
    <row r="50" spans="1:8">
      <c r="A50" s="125"/>
    </row>
    <row r="51" spans="1:8">
      <c r="A51" s="125"/>
    </row>
    <row r="52" spans="1:8">
      <c r="A52" s="125"/>
    </row>
    <row r="53" spans="1:8">
      <c r="A53" s="125"/>
    </row>
    <row r="54" spans="1:8">
      <c r="A54" s="125"/>
    </row>
    <row r="55" spans="1:8">
      <c r="A55" s="125"/>
    </row>
    <row r="56" spans="1:8">
      <c r="A56" s="125"/>
    </row>
    <row r="57" spans="1:8">
      <c r="A57" s="126"/>
    </row>
    <row r="58" spans="1:8">
      <c r="A58" s="125"/>
    </row>
    <row r="59" spans="1:8">
      <c r="A59" s="125"/>
    </row>
    <row r="60" spans="1:8">
      <c r="A60" s="125"/>
    </row>
    <row r="61" spans="1:8">
      <c r="A61" s="125"/>
    </row>
    <row r="62" spans="1:8">
      <c r="A62" s="125"/>
      <c r="G62" s="90"/>
      <c r="H62" s="90"/>
    </row>
    <row r="63" spans="1:8">
      <c r="A63" s="125"/>
    </row>
    <row r="64" spans="1:8">
      <c r="A64" s="125"/>
    </row>
    <row r="65" spans="1:1">
      <c r="A65" s="125"/>
    </row>
    <row r="66" spans="1:1">
      <c r="A66" s="125"/>
    </row>
  </sheetData>
  <mergeCells count="16">
    <mergeCell ref="B40:C40"/>
    <mergeCell ref="A3:R3"/>
    <mergeCell ref="B5:F5"/>
    <mergeCell ref="G5:K5"/>
    <mergeCell ref="L5:P5"/>
    <mergeCell ref="B6:C6"/>
    <mergeCell ref="G6:H6"/>
    <mergeCell ref="L6:M6"/>
    <mergeCell ref="N6:O6"/>
    <mergeCell ref="I6:J6"/>
    <mergeCell ref="L40:M40"/>
    <mergeCell ref="N40:O40"/>
    <mergeCell ref="D40:E40"/>
    <mergeCell ref="D6:E6"/>
    <mergeCell ref="G40:H40"/>
    <mergeCell ref="I40:J40"/>
  </mergeCells>
  <phoneticPr fontId="0" type="noConversion"/>
  <hyperlinks>
    <hyperlink ref="A1" location="obsah!A1" display="obsah"/>
  </hyperlinks>
  <pageMargins left="0.59055118110236227" right="0" top="0.98425196850393704" bottom="0.59055118110236227" header="0.15748031496062992" footer="0"/>
  <pageSetup paperSize="9" scale="90" orientation="landscape" r:id="rId1"/>
  <headerFooter alignWithMargins="0"/>
  <rowBreaks count="1" manualBreakCount="1">
    <brk id="38" max="16383" man="1"/>
  </rowBreaks>
  <colBreaks count="1" manualBreakCount="1">
    <brk id="18" max="1048575" man="1"/>
  </colBreaks>
</worksheet>
</file>

<file path=xl/worksheets/sheet8.xml><?xml version="1.0" encoding="utf-8"?>
<worksheet xmlns="http://schemas.openxmlformats.org/spreadsheetml/2006/main" xmlns:r="http://schemas.openxmlformats.org/officeDocument/2006/relationships">
  <dimension ref="A1:L58"/>
  <sheetViews>
    <sheetView showGridLines="0" workbookViewId="0">
      <selection sqref="A1:L22"/>
    </sheetView>
  </sheetViews>
  <sheetFormatPr defaultRowHeight="15.75" customHeight="1"/>
  <cols>
    <col min="1" max="1" width="24.28515625" style="728" bestFit="1" customWidth="1"/>
    <col min="2" max="3" width="10.140625" style="728" bestFit="1" customWidth="1"/>
    <col min="4" max="4" width="6.7109375" style="729" customWidth="1"/>
    <col min="5" max="6" width="10.140625" style="728" bestFit="1" customWidth="1"/>
    <col min="7" max="7" width="6.7109375" style="729" customWidth="1"/>
    <col min="8" max="9" width="10.140625" style="728" bestFit="1" customWidth="1"/>
    <col min="10" max="10" width="6.7109375" style="729" customWidth="1"/>
    <col min="11" max="12" width="10.28515625" style="728" customWidth="1"/>
    <col min="13" max="16384" width="9.140625" style="728"/>
  </cols>
  <sheetData>
    <row r="1" spans="1:12" ht="29.25" customHeight="1">
      <c r="A1" s="869" t="s">
        <v>419</v>
      </c>
      <c r="B1" s="869"/>
      <c r="C1" s="869"/>
      <c r="D1" s="870"/>
      <c r="E1" s="869"/>
      <c r="F1" s="869"/>
      <c r="G1" s="869"/>
      <c r="H1" s="869"/>
      <c r="I1" s="869"/>
      <c r="J1" s="869"/>
      <c r="K1" s="869"/>
      <c r="L1" s="869"/>
    </row>
    <row r="2" spans="1:12" ht="15.75" customHeight="1">
      <c r="A2" s="871" t="s">
        <v>397</v>
      </c>
      <c r="B2" s="871"/>
      <c r="C2" s="871"/>
      <c r="D2" s="872"/>
      <c r="E2" s="871"/>
      <c r="F2" s="871"/>
      <c r="G2" s="871"/>
      <c r="H2" s="871"/>
      <c r="I2" s="871"/>
      <c r="J2" s="871"/>
      <c r="K2" s="871"/>
      <c r="L2" s="871"/>
    </row>
    <row r="3" spans="1:12" ht="15.75" customHeight="1" thickBot="1"/>
    <row r="4" spans="1:12" ht="15.75" customHeight="1" thickBot="1">
      <c r="A4" s="873" t="s">
        <v>420</v>
      </c>
      <c r="B4" s="877" t="s">
        <v>0</v>
      </c>
      <c r="C4" s="877"/>
      <c r="D4" s="878"/>
      <c r="E4" s="879" t="s">
        <v>1</v>
      </c>
      <c r="F4" s="880"/>
      <c r="G4" s="881"/>
      <c r="H4" s="879" t="s">
        <v>2</v>
      </c>
      <c r="I4" s="880"/>
      <c r="J4" s="881"/>
      <c r="K4" s="879" t="s">
        <v>3</v>
      </c>
      <c r="L4" s="881"/>
    </row>
    <row r="5" spans="1:12" ht="14.25" customHeight="1">
      <c r="A5" s="874"/>
      <c r="B5" s="730" t="s">
        <v>421</v>
      </c>
      <c r="C5" s="731" t="s">
        <v>422</v>
      </c>
      <c r="D5" s="732" t="s">
        <v>4</v>
      </c>
      <c r="E5" s="730" t="s">
        <v>421</v>
      </c>
      <c r="F5" s="731" t="s">
        <v>422</v>
      </c>
      <c r="G5" s="732" t="s">
        <v>4</v>
      </c>
      <c r="H5" s="730" t="s">
        <v>421</v>
      </c>
      <c r="I5" s="731" t="s">
        <v>422</v>
      </c>
      <c r="J5" s="732" t="s">
        <v>4</v>
      </c>
      <c r="K5" s="730" t="s">
        <v>421</v>
      </c>
      <c r="L5" s="731" t="s">
        <v>422</v>
      </c>
    </row>
    <row r="6" spans="1:12" ht="15.75" customHeight="1" thickBot="1">
      <c r="A6" s="875"/>
      <c r="B6" s="867" t="s">
        <v>6</v>
      </c>
      <c r="C6" s="868"/>
      <c r="D6" s="733" t="s">
        <v>423</v>
      </c>
      <c r="E6" s="867" t="s">
        <v>6</v>
      </c>
      <c r="F6" s="868"/>
      <c r="G6" s="733" t="s">
        <v>423</v>
      </c>
      <c r="H6" s="867" t="s">
        <v>6</v>
      </c>
      <c r="I6" s="868"/>
      <c r="J6" s="733" t="s">
        <v>423</v>
      </c>
      <c r="K6" s="867" t="s">
        <v>6</v>
      </c>
      <c r="L6" s="868"/>
    </row>
    <row r="7" spans="1:12" ht="15" customHeight="1" thickTop="1">
      <c r="A7" s="734" t="s">
        <v>424</v>
      </c>
      <c r="B7" s="735">
        <f t="shared" ref="B7:C20" si="0">E7+H7</f>
        <v>3446.7</v>
      </c>
      <c r="C7" s="736">
        <f t="shared" si="0"/>
        <v>3688.7000000000003</v>
      </c>
      <c r="D7" s="737">
        <f>F7/E7*100</f>
        <v>99.139036453562937</v>
      </c>
      <c r="E7" s="735">
        <v>2183.6</v>
      </c>
      <c r="F7" s="736">
        <v>2164.8000000000002</v>
      </c>
      <c r="G7" s="738">
        <f t="shared" ref="G7:G20" si="1">F7/E7*100</f>
        <v>99.139036453562937</v>
      </c>
      <c r="H7" s="739">
        <v>1263.0999999999999</v>
      </c>
      <c r="I7" s="740">
        <v>1523.9</v>
      </c>
      <c r="J7" s="741">
        <f t="shared" ref="J7:J20" si="2">I7/H7*100</f>
        <v>120.64761301559656</v>
      </c>
      <c r="K7" s="739">
        <f t="shared" ref="K7:L20" si="3">E7-H7</f>
        <v>920.5</v>
      </c>
      <c r="L7" s="742">
        <f t="shared" si="3"/>
        <v>640.90000000000009</v>
      </c>
    </row>
    <row r="8" spans="1:12" ht="15" customHeight="1">
      <c r="A8" s="743" t="s">
        <v>425</v>
      </c>
      <c r="B8" s="744">
        <f t="shared" si="0"/>
        <v>79147.599999999991</v>
      </c>
      <c r="C8" s="745">
        <f t="shared" si="0"/>
        <v>91543.8</v>
      </c>
      <c r="D8" s="746">
        <f t="shared" ref="D8:D20" si="4">C8/B8*100</f>
        <v>115.66212999509777</v>
      </c>
      <c r="E8" s="747">
        <v>8022.7</v>
      </c>
      <c r="F8" s="747">
        <v>9635.7000000000007</v>
      </c>
      <c r="G8" s="738">
        <f t="shared" si="1"/>
        <v>120.10545078340212</v>
      </c>
      <c r="H8" s="748">
        <v>71124.899999999994</v>
      </c>
      <c r="I8" s="747">
        <v>81908.100000000006</v>
      </c>
      <c r="J8" s="738">
        <f t="shared" si="2"/>
        <v>115.16093519990891</v>
      </c>
      <c r="K8" s="748">
        <f t="shared" si="3"/>
        <v>-63102.2</v>
      </c>
      <c r="L8" s="749">
        <f t="shared" si="3"/>
        <v>-72272.400000000009</v>
      </c>
    </row>
    <row r="9" spans="1:12" ht="15" customHeight="1">
      <c r="A9" s="743" t="s">
        <v>426</v>
      </c>
      <c r="B9" s="744">
        <f t="shared" si="0"/>
        <v>5706.2</v>
      </c>
      <c r="C9" s="745">
        <f t="shared" si="0"/>
        <v>6277.7000000000007</v>
      </c>
      <c r="D9" s="746">
        <f t="shared" si="4"/>
        <v>110.01542182187798</v>
      </c>
      <c r="E9" s="748">
        <v>2555.1999999999998</v>
      </c>
      <c r="F9" s="747">
        <v>2856.4</v>
      </c>
      <c r="G9" s="738">
        <f t="shared" si="1"/>
        <v>111.7877269881027</v>
      </c>
      <c r="H9" s="748">
        <v>3151</v>
      </c>
      <c r="I9" s="747">
        <v>3421.3</v>
      </c>
      <c r="J9" s="738">
        <f t="shared" si="2"/>
        <v>108.57822913360839</v>
      </c>
      <c r="K9" s="748">
        <f t="shared" si="3"/>
        <v>-595.80000000000018</v>
      </c>
      <c r="L9" s="749">
        <f t="shared" si="3"/>
        <v>-564.90000000000009</v>
      </c>
    </row>
    <row r="10" spans="1:12" ht="15" customHeight="1">
      <c r="A10" s="743" t="s">
        <v>427</v>
      </c>
      <c r="B10" s="750">
        <f t="shared" si="0"/>
        <v>452.09999999999997</v>
      </c>
      <c r="C10" s="745">
        <f t="shared" si="0"/>
        <v>426.09999999999997</v>
      </c>
      <c r="D10" s="746">
        <f t="shared" si="4"/>
        <v>94.249059942490604</v>
      </c>
      <c r="E10" s="750">
        <v>451.9</v>
      </c>
      <c r="F10" s="745">
        <v>420.7</v>
      </c>
      <c r="G10" s="746">
        <f t="shared" si="1"/>
        <v>93.095817658774067</v>
      </c>
      <c r="H10" s="750">
        <v>0.2</v>
      </c>
      <c r="I10" s="745">
        <v>5.4</v>
      </c>
      <c r="J10" s="738">
        <f t="shared" si="2"/>
        <v>2700</v>
      </c>
      <c r="K10" s="748">
        <f t="shared" si="3"/>
        <v>451.7</v>
      </c>
      <c r="L10" s="749">
        <f t="shared" si="3"/>
        <v>415.3</v>
      </c>
    </row>
    <row r="11" spans="1:12" ht="15" customHeight="1">
      <c r="A11" s="743" t="s">
        <v>428</v>
      </c>
      <c r="B11" s="744">
        <f t="shared" si="0"/>
        <v>5964.3</v>
      </c>
      <c r="C11" s="745">
        <f t="shared" si="0"/>
        <v>6987.8</v>
      </c>
      <c r="D11" s="746">
        <f t="shared" si="4"/>
        <v>117.1604379390708</v>
      </c>
      <c r="E11" s="748">
        <v>1453</v>
      </c>
      <c r="F11" s="747">
        <v>1053</v>
      </c>
      <c r="G11" s="738">
        <f t="shared" si="1"/>
        <v>72.470750172057805</v>
      </c>
      <c r="H11" s="748">
        <v>4511.3</v>
      </c>
      <c r="I11" s="747">
        <v>5934.8</v>
      </c>
      <c r="J11" s="738">
        <f t="shared" si="2"/>
        <v>131.55409748852881</v>
      </c>
      <c r="K11" s="748">
        <f t="shared" si="3"/>
        <v>-3058.3</v>
      </c>
      <c r="L11" s="749">
        <f t="shared" si="3"/>
        <v>-4881.8</v>
      </c>
    </row>
    <row r="12" spans="1:12" ht="15" customHeight="1">
      <c r="A12" s="743" t="s">
        <v>429</v>
      </c>
      <c r="B12" s="744">
        <f t="shared" si="0"/>
        <v>4988.1000000000004</v>
      </c>
      <c r="C12" s="745">
        <f t="shared" si="0"/>
        <v>5313.1</v>
      </c>
      <c r="D12" s="746">
        <f t="shared" si="4"/>
        <v>106.51550690643732</v>
      </c>
      <c r="E12" s="748">
        <v>2723.3</v>
      </c>
      <c r="F12" s="747">
        <v>2700.8</v>
      </c>
      <c r="G12" s="738">
        <f t="shared" si="1"/>
        <v>99.173796496897154</v>
      </c>
      <c r="H12" s="748">
        <v>2264.8000000000002</v>
      </c>
      <c r="I12" s="747">
        <v>2612.3000000000002</v>
      </c>
      <c r="J12" s="738">
        <f t="shared" si="2"/>
        <v>115.34351819145179</v>
      </c>
      <c r="K12" s="748">
        <f t="shared" si="3"/>
        <v>458.5</v>
      </c>
      <c r="L12" s="749">
        <f t="shared" si="3"/>
        <v>88.5</v>
      </c>
    </row>
    <row r="13" spans="1:12" ht="15" customHeight="1">
      <c r="A13" s="743" t="s">
        <v>430</v>
      </c>
      <c r="B13" s="744">
        <f t="shared" si="0"/>
        <v>62058.5</v>
      </c>
      <c r="C13" s="745">
        <f t="shared" si="0"/>
        <v>60045.4</v>
      </c>
      <c r="D13" s="746">
        <f t="shared" si="4"/>
        <v>96.75612526889951</v>
      </c>
      <c r="E13" s="748">
        <v>27559.8</v>
      </c>
      <c r="F13" s="747">
        <v>27727</v>
      </c>
      <c r="G13" s="738">
        <f t="shared" si="1"/>
        <v>100.60668074514329</v>
      </c>
      <c r="H13" s="748">
        <v>34498.699999999997</v>
      </c>
      <c r="I13" s="747">
        <v>32318.400000000001</v>
      </c>
      <c r="J13" s="738">
        <f t="shared" si="2"/>
        <v>93.680051712093515</v>
      </c>
      <c r="K13" s="748">
        <f t="shared" si="3"/>
        <v>-6938.8999999999978</v>
      </c>
      <c r="L13" s="749">
        <f t="shared" si="3"/>
        <v>-4591.4000000000015</v>
      </c>
    </row>
    <row r="14" spans="1:12" ht="15" customHeight="1">
      <c r="A14" s="743" t="s">
        <v>431</v>
      </c>
      <c r="B14" s="744">
        <f t="shared" si="0"/>
        <v>4006.3</v>
      </c>
      <c r="C14" s="745">
        <f t="shared" si="0"/>
        <v>4478.6000000000004</v>
      </c>
      <c r="D14" s="746">
        <f t="shared" si="4"/>
        <v>111.78893243142052</v>
      </c>
      <c r="E14" s="748">
        <v>1968.8</v>
      </c>
      <c r="F14" s="747">
        <v>2603.1</v>
      </c>
      <c r="G14" s="738">
        <f t="shared" si="1"/>
        <v>132.21759447379114</v>
      </c>
      <c r="H14" s="748">
        <v>2037.5</v>
      </c>
      <c r="I14" s="747">
        <v>1875.5</v>
      </c>
      <c r="J14" s="738">
        <f t="shared" si="2"/>
        <v>92.049079754601223</v>
      </c>
      <c r="K14" s="748">
        <f t="shared" si="3"/>
        <v>-68.700000000000045</v>
      </c>
      <c r="L14" s="749">
        <f t="shared" si="3"/>
        <v>727.59999999999991</v>
      </c>
    </row>
    <row r="15" spans="1:12" ht="15" customHeight="1">
      <c r="A15" s="743" t="s">
        <v>432</v>
      </c>
      <c r="B15" s="744">
        <f t="shared" si="0"/>
        <v>15852.7</v>
      </c>
      <c r="C15" s="745">
        <f t="shared" si="0"/>
        <v>18426.3</v>
      </c>
      <c r="D15" s="746">
        <f t="shared" si="4"/>
        <v>116.23445848341292</v>
      </c>
      <c r="E15" s="748">
        <v>10724.4</v>
      </c>
      <c r="F15" s="747">
        <v>11851.1</v>
      </c>
      <c r="G15" s="738">
        <f t="shared" si="1"/>
        <v>110.50594905076277</v>
      </c>
      <c r="H15" s="748">
        <v>5128.3</v>
      </c>
      <c r="I15" s="747">
        <v>6575.2</v>
      </c>
      <c r="J15" s="738">
        <f t="shared" si="2"/>
        <v>128.21402804048125</v>
      </c>
      <c r="K15" s="748">
        <f t="shared" si="3"/>
        <v>5596.0999999999995</v>
      </c>
      <c r="L15" s="749">
        <f t="shared" si="3"/>
        <v>5275.9000000000005</v>
      </c>
    </row>
    <row r="16" spans="1:12" ht="15" customHeight="1">
      <c r="A16" s="743" t="s">
        <v>433</v>
      </c>
      <c r="B16" s="744">
        <f t="shared" si="0"/>
        <v>12331.400000000001</v>
      </c>
      <c r="C16" s="745">
        <f t="shared" si="0"/>
        <v>13290</v>
      </c>
      <c r="D16" s="746">
        <f t="shared" si="4"/>
        <v>107.7736510047521</v>
      </c>
      <c r="E16" s="748">
        <v>6786.3</v>
      </c>
      <c r="F16" s="747">
        <v>5827.3</v>
      </c>
      <c r="G16" s="738">
        <f t="shared" si="1"/>
        <v>85.868588185019817</v>
      </c>
      <c r="H16" s="748">
        <v>5545.1</v>
      </c>
      <c r="I16" s="747">
        <v>7462.7</v>
      </c>
      <c r="J16" s="738">
        <f t="shared" si="2"/>
        <v>134.58188310400172</v>
      </c>
      <c r="K16" s="748">
        <f t="shared" si="3"/>
        <v>1241.1999999999998</v>
      </c>
      <c r="L16" s="749">
        <f t="shared" si="3"/>
        <v>-1635.3999999999996</v>
      </c>
    </row>
    <row r="17" spans="1:12" ht="15" customHeight="1">
      <c r="A17" s="743" t="s">
        <v>434</v>
      </c>
      <c r="B17" s="744">
        <f t="shared" si="0"/>
        <v>30060.300000000003</v>
      </c>
      <c r="C17" s="745">
        <f t="shared" si="0"/>
        <v>36798.699999999997</v>
      </c>
      <c r="D17" s="746">
        <f t="shared" si="4"/>
        <v>122.41627661733247</v>
      </c>
      <c r="E17" s="748">
        <v>16209.7</v>
      </c>
      <c r="F17" s="747">
        <v>17982.3</v>
      </c>
      <c r="G17" s="738">
        <f t="shared" si="1"/>
        <v>110.93542755263823</v>
      </c>
      <c r="H17" s="748">
        <v>13850.6</v>
      </c>
      <c r="I17" s="747">
        <v>18816.400000000001</v>
      </c>
      <c r="J17" s="738">
        <f t="shared" si="2"/>
        <v>135.85259844338876</v>
      </c>
      <c r="K17" s="748">
        <f t="shared" si="3"/>
        <v>2359.1000000000004</v>
      </c>
      <c r="L17" s="749">
        <f t="shared" si="3"/>
        <v>-834.10000000000218</v>
      </c>
    </row>
    <row r="18" spans="1:12" ht="15" customHeight="1" thickBot="1">
      <c r="A18" s="751" t="s">
        <v>435</v>
      </c>
      <c r="B18" s="752">
        <f t="shared" si="0"/>
        <v>2302.4</v>
      </c>
      <c r="C18" s="753">
        <f t="shared" si="0"/>
        <v>3455.6</v>
      </c>
      <c r="D18" s="754">
        <f t="shared" si="4"/>
        <v>150.08686587908269</v>
      </c>
      <c r="E18" s="755">
        <v>465.8</v>
      </c>
      <c r="F18" s="756">
        <v>642.1</v>
      </c>
      <c r="G18" s="757">
        <f t="shared" si="1"/>
        <v>137.84886217260629</v>
      </c>
      <c r="H18" s="755">
        <v>1836.6</v>
      </c>
      <c r="I18" s="756">
        <v>2813.5</v>
      </c>
      <c r="J18" s="757">
        <f t="shared" si="2"/>
        <v>153.19067842752915</v>
      </c>
      <c r="K18" s="755">
        <f t="shared" si="3"/>
        <v>-1370.8</v>
      </c>
      <c r="L18" s="758">
        <f t="shared" si="3"/>
        <v>-2171.4</v>
      </c>
    </row>
    <row r="19" spans="1:12" ht="15" customHeight="1" thickBot="1">
      <c r="A19" s="759" t="s">
        <v>31</v>
      </c>
      <c r="B19" s="760">
        <f t="shared" si="0"/>
        <v>226316.60000000003</v>
      </c>
      <c r="C19" s="761">
        <f t="shared" si="0"/>
        <v>250731.80000000005</v>
      </c>
      <c r="D19" s="762">
        <f t="shared" si="4"/>
        <v>110.78807299155255</v>
      </c>
      <c r="E19" s="763">
        <f>SUM(E7:E18)</f>
        <v>81104.500000000015</v>
      </c>
      <c r="F19" s="763">
        <f>SUM(F7:F18)</f>
        <v>85464.3</v>
      </c>
      <c r="G19" s="764">
        <f t="shared" si="1"/>
        <v>105.37553403325337</v>
      </c>
      <c r="H19" s="763">
        <f>SUM(H7:H18)</f>
        <v>145212.1</v>
      </c>
      <c r="I19" s="763">
        <f>SUM(I7:I18)</f>
        <v>165267.50000000003</v>
      </c>
      <c r="J19" s="764">
        <f t="shared" si="2"/>
        <v>113.8111080274991</v>
      </c>
      <c r="K19" s="763">
        <f t="shared" si="3"/>
        <v>-64107.599999999991</v>
      </c>
      <c r="L19" s="765">
        <f t="shared" si="3"/>
        <v>-79803.200000000026</v>
      </c>
    </row>
    <row r="20" spans="1:12" ht="25.5" thickTop="1" thickBot="1">
      <c r="A20" s="766" t="s">
        <v>436</v>
      </c>
      <c r="B20" s="767">
        <f t="shared" si="0"/>
        <v>317793.60000000003</v>
      </c>
      <c r="C20" s="768">
        <f t="shared" si="0"/>
        <v>350958.80000000005</v>
      </c>
      <c r="D20" s="769">
        <f t="shared" si="4"/>
        <v>110.43608178389999</v>
      </c>
      <c r="E20" s="770">
        <f>E19+E54</f>
        <v>122955.00000000001</v>
      </c>
      <c r="F20" s="770">
        <f>F19+F54</f>
        <v>134339.90000000002</v>
      </c>
      <c r="G20" s="771">
        <f t="shared" si="1"/>
        <v>109.25940384693588</v>
      </c>
      <c r="H20" s="770">
        <f>H19+H54</f>
        <v>194838.6</v>
      </c>
      <c r="I20" s="770">
        <f>I19+I54</f>
        <v>216618.90000000002</v>
      </c>
      <c r="J20" s="771">
        <f t="shared" si="2"/>
        <v>111.17863708731228</v>
      </c>
      <c r="K20" s="770">
        <f t="shared" si="3"/>
        <v>-71883.599999999991</v>
      </c>
      <c r="L20" s="772">
        <f t="shared" si="3"/>
        <v>-82279</v>
      </c>
    </row>
    <row r="21" spans="1:12" ht="15.75" customHeight="1">
      <c r="A21" s="773"/>
      <c r="B21" s="774"/>
      <c r="C21" s="774"/>
      <c r="D21" s="774"/>
      <c r="E21" s="775"/>
      <c r="F21" s="775"/>
      <c r="G21" s="775"/>
      <c r="H21" s="775"/>
      <c r="I21" s="775"/>
      <c r="J21" s="775"/>
      <c r="K21" s="775"/>
      <c r="L21" s="775"/>
    </row>
    <row r="22" spans="1:12" s="777" customFormat="1" ht="15" customHeight="1">
      <c r="A22" s="776" t="s">
        <v>220</v>
      </c>
      <c r="D22" s="778"/>
      <c r="G22" s="778"/>
      <c r="J22" s="778"/>
      <c r="L22" s="779" t="s">
        <v>120</v>
      </c>
    </row>
    <row r="23" spans="1:12" s="780" customFormat="1" ht="36" customHeight="1">
      <c r="A23" s="869" t="s">
        <v>437</v>
      </c>
      <c r="B23" s="869"/>
      <c r="C23" s="869"/>
      <c r="D23" s="870"/>
      <c r="E23" s="869"/>
      <c r="F23" s="869"/>
      <c r="G23" s="869"/>
      <c r="H23" s="869"/>
      <c r="I23" s="869"/>
      <c r="J23" s="869"/>
      <c r="K23" s="869"/>
      <c r="L23" s="869"/>
    </row>
    <row r="24" spans="1:12" s="781" customFormat="1" ht="15.75" customHeight="1">
      <c r="A24" s="871" t="s">
        <v>397</v>
      </c>
      <c r="B24" s="871"/>
      <c r="C24" s="871"/>
      <c r="D24" s="872"/>
      <c r="E24" s="871"/>
      <c r="F24" s="871"/>
      <c r="G24" s="871"/>
      <c r="H24" s="871"/>
      <c r="I24" s="871"/>
      <c r="J24" s="871"/>
      <c r="K24" s="871"/>
      <c r="L24" s="871"/>
    </row>
    <row r="25" spans="1:12" ht="9.75" customHeight="1" thickBot="1"/>
    <row r="26" spans="1:12" ht="14.25" customHeight="1" thickBot="1">
      <c r="A26" s="873" t="s">
        <v>420</v>
      </c>
      <c r="B26" s="876" t="s">
        <v>0</v>
      </c>
      <c r="C26" s="877"/>
      <c r="D26" s="878"/>
      <c r="E26" s="879" t="s">
        <v>1</v>
      </c>
      <c r="F26" s="880"/>
      <c r="G26" s="881"/>
      <c r="H26" s="879" t="s">
        <v>2</v>
      </c>
      <c r="I26" s="880"/>
      <c r="J26" s="881"/>
      <c r="K26" s="879" t="s">
        <v>3</v>
      </c>
      <c r="L26" s="881"/>
    </row>
    <row r="27" spans="1:12" ht="14.25" customHeight="1">
      <c r="A27" s="874"/>
      <c r="B27" s="730" t="s">
        <v>421</v>
      </c>
      <c r="C27" s="731" t="s">
        <v>422</v>
      </c>
      <c r="D27" s="732" t="s">
        <v>4</v>
      </c>
      <c r="E27" s="730" t="s">
        <v>421</v>
      </c>
      <c r="F27" s="731" t="s">
        <v>422</v>
      </c>
      <c r="G27" s="732" t="s">
        <v>4</v>
      </c>
      <c r="H27" s="730" t="s">
        <v>421</v>
      </c>
      <c r="I27" s="731" t="s">
        <v>422</v>
      </c>
      <c r="J27" s="732" t="s">
        <v>4</v>
      </c>
      <c r="K27" s="730" t="s">
        <v>421</v>
      </c>
      <c r="L27" s="731" t="s">
        <v>422</v>
      </c>
    </row>
    <row r="28" spans="1:12" ht="14.25" customHeight="1" thickBot="1">
      <c r="A28" s="875"/>
      <c r="B28" s="867" t="s">
        <v>6</v>
      </c>
      <c r="C28" s="868"/>
      <c r="D28" s="733" t="s">
        <v>423</v>
      </c>
      <c r="E28" s="867" t="s">
        <v>6</v>
      </c>
      <c r="F28" s="868"/>
      <c r="G28" s="733" t="s">
        <v>423</v>
      </c>
      <c r="H28" s="867" t="s">
        <v>6</v>
      </c>
      <c r="I28" s="868"/>
      <c r="J28" s="733" t="s">
        <v>423</v>
      </c>
      <c r="K28" s="867" t="s">
        <v>6</v>
      </c>
      <c r="L28" s="868"/>
    </row>
    <row r="29" spans="1:12" ht="14.25" customHeight="1" thickTop="1">
      <c r="A29" s="743" t="s">
        <v>438</v>
      </c>
      <c r="B29" s="750">
        <f t="shared" ref="B29:C55" si="5">E29+H29</f>
        <v>258</v>
      </c>
      <c r="C29" s="745">
        <f t="shared" si="5"/>
        <v>111.8</v>
      </c>
      <c r="D29" s="746">
        <f t="shared" ref="D29:D55" si="6">C29/B29*100</f>
        <v>43.333333333333336</v>
      </c>
      <c r="E29" s="750">
        <v>257.5</v>
      </c>
      <c r="F29" s="745">
        <v>111.7</v>
      </c>
      <c r="G29" s="746">
        <f t="shared" ref="G29:G55" si="7">F29/E29*100</f>
        <v>43.378640776699029</v>
      </c>
      <c r="H29" s="750">
        <v>0.5</v>
      </c>
      <c r="I29" s="745">
        <v>0.1</v>
      </c>
      <c r="J29" s="746">
        <f t="shared" ref="J29:J55" si="8">I29/H29*100</f>
        <v>20</v>
      </c>
      <c r="K29" s="739">
        <f t="shared" ref="K29:L55" si="9">E29-H29</f>
        <v>257</v>
      </c>
      <c r="L29" s="742">
        <f t="shared" si="9"/>
        <v>111.60000000000001</v>
      </c>
    </row>
    <row r="30" spans="1:12" ht="14.25" customHeight="1">
      <c r="A30" s="743" t="s">
        <v>439</v>
      </c>
      <c r="B30" s="750">
        <f t="shared" si="5"/>
        <v>485.20000000000005</v>
      </c>
      <c r="C30" s="745">
        <f t="shared" si="5"/>
        <v>939.9</v>
      </c>
      <c r="D30" s="746">
        <f t="shared" si="6"/>
        <v>193.7139323990107</v>
      </c>
      <c r="E30" s="750">
        <v>266.10000000000002</v>
      </c>
      <c r="F30" s="745">
        <v>491.4</v>
      </c>
      <c r="G30" s="746">
        <f t="shared" si="7"/>
        <v>184.66741826381056</v>
      </c>
      <c r="H30" s="750">
        <v>219.1</v>
      </c>
      <c r="I30" s="745">
        <v>448.5</v>
      </c>
      <c r="J30" s="746">
        <f t="shared" si="8"/>
        <v>204.70104974897311</v>
      </c>
      <c r="K30" s="748">
        <f t="shared" si="9"/>
        <v>47.000000000000028</v>
      </c>
      <c r="L30" s="749">
        <f t="shared" si="9"/>
        <v>42.899999999999977</v>
      </c>
    </row>
    <row r="31" spans="1:12" ht="14.25" customHeight="1">
      <c r="A31" s="743" t="s">
        <v>440</v>
      </c>
      <c r="B31" s="750">
        <f t="shared" si="5"/>
        <v>4381.7</v>
      </c>
      <c r="C31" s="745">
        <f t="shared" si="5"/>
        <v>3730.1</v>
      </c>
      <c r="D31" s="746">
        <f t="shared" si="6"/>
        <v>85.12905949745533</v>
      </c>
      <c r="E31" s="750">
        <v>3500.2</v>
      </c>
      <c r="F31" s="745">
        <v>2887.2</v>
      </c>
      <c r="G31" s="746">
        <f t="shared" si="7"/>
        <v>82.486715044854577</v>
      </c>
      <c r="H31" s="750">
        <v>881.5</v>
      </c>
      <c r="I31" s="745">
        <v>842.9</v>
      </c>
      <c r="J31" s="746">
        <f t="shared" si="8"/>
        <v>95.621100397050483</v>
      </c>
      <c r="K31" s="748">
        <f t="shared" si="9"/>
        <v>2618.6999999999998</v>
      </c>
      <c r="L31" s="749">
        <f t="shared" si="9"/>
        <v>2044.2999999999997</v>
      </c>
    </row>
    <row r="32" spans="1:12" ht="14.25" customHeight="1">
      <c r="A32" s="743" t="s">
        <v>441</v>
      </c>
      <c r="B32" s="750">
        <f t="shared" si="5"/>
        <v>6908.4000000000005</v>
      </c>
      <c r="C32" s="745">
        <f t="shared" si="5"/>
        <v>8250.5</v>
      </c>
      <c r="D32" s="746">
        <f t="shared" si="6"/>
        <v>119.427074286376</v>
      </c>
      <c r="E32" s="750">
        <v>589.1</v>
      </c>
      <c r="F32" s="745">
        <v>548.70000000000005</v>
      </c>
      <c r="G32" s="746">
        <f t="shared" si="7"/>
        <v>93.14208114072315</v>
      </c>
      <c r="H32" s="750">
        <v>6319.3</v>
      </c>
      <c r="I32" s="745">
        <v>7701.8</v>
      </c>
      <c r="J32" s="746">
        <f t="shared" si="8"/>
        <v>121.87742313230896</v>
      </c>
      <c r="K32" s="748">
        <f t="shared" si="9"/>
        <v>-5730.2</v>
      </c>
      <c r="L32" s="749">
        <f t="shared" si="9"/>
        <v>-7153.1</v>
      </c>
    </row>
    <row r="33" spans="1:12" ht="14.25" customHeight="1">
      <c r="A33" s="743" t="s">
        <v>442</v>
      </c>
      <c r="B33" s="750">
        <f t="shared" si="5"/>
        <v>2709.7000000000003</v>
      </c>
      <c r="C33" s="745">
        <f t="shared" si="5"/>
        <v>2571</v>
      </c>
      <c r="D33" s="746">
        <f t="shared" si="6"/>
        <v>94.881352179208022</v>
      </c>
      <c r="E33" s="750">
        <v>2171.3000000000002</v>
      </c>
      <c r="F33" s="745">
        <v>1716.3</v>
      </c>
      <c r="G33" s="746">
        <f t="shared" si="7"/>
        <v>79.04481186386036</v>
      </c>
      <c r="H33" s="750">
        <v>538.4</v>
      </c>
      <c r="I33" s="745">
        <v>854.7</v>
      </c>
      <c r="J33" s="746">
        <f t="shared" si="8"/>
        <v>158.74814264487372</v>
      </c>
      <c r="K33" s="748">
        <f t="shared" si="9"/>
        <v>1632.9</v>
      </c>
      <c r="L33" s="749">
        <f t="shared" si="9"/>
        <v>861.59999999999991</v>
      </c>
    </row>
    <row r="34" spans="1:12" ht="14.25" customHeight="1">
      <c r="A34" s="743" t="s">
        <v>443</v>
      </c>
      <c r="B34" s="750">
        <f t="shared" si="5"/>
        <v>1929.3</v>
      </c>
      <c r="C34" s="745">
        <f t="shared" si="5"/>
        <v>2301.3000000000002</v>
      </c>
      <c r="D34" s="746">
        <f t="shared" si="6"/>
        <v>119.2816047271031</v>
      </c>
      <c r="E34" s="750">
        <v>1443.5</v>
      </c>
      <c r="F34" s="745">
        <v>1766</v>
      </c>
      <c r="G34" s="746">
        <f t="shared" si="7"/>
        <v>122.34153100103914</v>
      </c>
      <c r="H34" s="750">
        <v>485.8</v>
      </c>
      <c r="I34" s="745">
        <v>535.29999999999995</v>
      </c>
      <c r="J34" s="746">
        <f t="shared" si="8"/>
        <v>110.18937834499793</v>
      </c>
      <c r="K34" s="748">
        <f t="shared" si="9"/>
        <v>957.7</v>
      </c>
      <c r="L34" s="749">
        <f t="shared" si="9"/>
        <v>1230.7</v>
      </c>
    </row>
    <row r="35" spans="1:12" ht="14.25" customHeight="1">
      <c r="A35" s="743" t="s">
        <v>444</v>
      </c>
      <c r="B35" s="750">
        <f t="shared" si="5"/>
        <v>42.8</v>
      </c>
      <c r="C35" s="745">
        <f t="shared" si="5"/>
        <v>244.89999999999998</v>
      </c>
      <c r="D35" s="746">
        <f t="shared" si="6"/>
        <v>572.19626168224295</v>
      </c>
      <c r="E35" s="750">
        <v>10.4</v>
      </c>
      <c r="F35" s="745">
        <v>203.2</v>
      </c>
      <c r="G35" s="746">
        <f t="shared" si="7"/>
        <v>1953.8461538461536</v>
      </c>
      <c r="H35" s="750">
        <v>32.4</v>
      </c>
      <c r="I35" s="745">
        <v>41.7</v>
      </c>
      <c r="J35" s="746">
        <f t="shared" si="8"/>
        <v>128.70370370370372</v>
      </c>
      <c r="K35" s="748">
        <f t="shared" si="9"/>
        <v>-22</v>
      </c>
      <c r="L35" s="749">
        <f t="shared" si="9"/>
        <v>161.5</v>
      </c>
    </row>
    <row r="36" spans="1:12" ht="14.25" customHeight="1">
      <c r="A36" s="743" t="s">
        <v>445</v>
      </c>
      <c r="B36" s="750">
        <f t="shared" si="5"/>
        <v>157.5</v>
      </c>
      <c r="C36" s="745">
        <f t="shared" si="5"/>
        <v>95.6</v>
      </c>
      <c r="D36" s="746">
        <f t="shared" si="6"/>
        <v>60.698412698412696</v>
      </c>
      <c r="E36" s="750">
        <v>118.1</v>
      </c>
      <c r="F36" s="745">
        <v>79.099999999999994</v>
      </c>
      <c r="G36" s="746">
        <f t="shared" si="7"/>
        <v>66.977138018628281</v>
      </c>
      <c r="H36" s="750">
        <v>39.4</v>
      </c>
      <c r="I36" s="745">
        <v>16.5</v>
      </c>
      <c r="J36" s="746">
        <f t="shared" si="8"/>
        <v>41.878172588832491</v>
      </c>
      <c r="K36" s="748">
        <f t="shared" si="9"/>
        <v>78.699999999999989</v>
      </c>
      <c r="L36" s="749">
        <f t="shared" si="9"/>
        <v>62.599999999999994</v>
      </c>
    </row>
    <row r="37" spans="1:12" ht="14.25" customHeight="1">
      <c r="A37" s="743" t="s">
        <v>446</v>
      </c>
      <c r="B37" s="750">
        <f t="shared" si="5"/>
        <v>468.4</v>
      </c>
      <c r="C37" s="745">
        <f t="shared" si="5"/>
        <v>435</v>
      </c>
      <c r="D37" s="746">
        <f t="shared" si="6"/>
        <v>92.869342442356967</v>
      </c>
      <c r="E37" s="750">
        <v>287.3</v>
      </c>
      <c r="F37" s="745">
        <v>262.5</v>
      </c>
      <c r="G37" s="746">
        <f t="shared" si="7"/>
        <v>91.367908109989557</v>
      </c>
      <c r="H37" s="750">
        <v>181.1</v>
      </c>
      <c r="I37" s="745">
        <v>172.5</v>
      </c>
      <c r="J37" s="746">
        <f t="shared" si="8"/>
        <v>95.251242407509665</v>
      </c>
      <c r="K37" s="748">
        <f t="shared" si="9"/>
        <v>106.20000000000002</v>
      </c>
      <c r="L37" s="749">
        <f t="shared" si="9"/>
        <v>90</v>
      </c>
    </row>
    <row r="38" spans="1:12" ht="14.25" customHeight="1">
      <c r="A38" s="743" t="s">
        <v>447</v>
      </c>
      <c r="B38" s="750">
        <f t="shared" si="5"/>
        <v>2016.1</v>
      </c>
      <c r="C38" s="745">
        <f t="shared" si="5"/>
        <v>2283.9</v>
      </c>
      <c r="D38" s="746">
        <f t="shared" si="6"/>
        <v>113.28307127622639</v>
      </c>
      <c r="E38" s="750">
        <v>682.6</v>
      </c>
      <c r="F38" s="745">
        <v>919.4</v>
      </c>
      <c r="G38" s="746">
        <f t="shared" si="7"/>
        <v>134.69088778200995</v>
      </c>
      <c r="H38" s="750">
        <v>1333.5</v>
      </c>
      <c r="I38" s="745">
        <v>1364.5</v>
      </c>
      <c r="J38" s="746">
        <f t="shared" si="8"/>
        <v>102.3247094113236</v>
      </c>
      <c r="K38" s="748">
        <f t="shared" si="9"/>
        <v>-650.9</v>
      </c>
      <c r="L38" s="749">
        <f t="shared" si="9"/>
        <v>-445.1</v>
      </c>
    </row>
    <row r="39" spans="1:12" ht="14.25" customHeight="1">
      <c r="A39" s="743" t="s">
        <v>448</v>
      </c>
      <c r="B39" s="750">
        <f t="shared" si="5"/>
        <v>3692.8</v>
      </c>
      <c r="C39" s="745">
        <f t="shared" si="5"/>
        <v>4761.2000000000007</v>
      </c>
      <c r="D39" s="746">
        <f t="shared" si="6"/>
        <v>128.93197573656846</v>
      </c>
      <c r="E39" s="750">
        <v>2588.1</v>
      </c>
      <c r="F39" s="745">
        <v>3379.8</v>
      </c>
      <c r="G39" s="746">
        <f t="shared" si="7"/>
        <v>130.59000811406051</v>
      </c>
      <c r="H39" s="750">
        <v>1104.7</v>
      </c>
      <c r="I39" s="745">
        <v>1381.4</v>
      </c>
      <c r="J39" s="746">
        <f t="shared" si="8"/>
        <v>125.04752421471895</v>
      </c>
      <c r="K39" s="748">
        <f t="shared" si="9"/>
        <v>1483.3999999999999</v>
      </c>
      <c r="L39" s="749">
        <f t="shared" si="9"/>
        <v>1998.4</v>
      </c>
    </row>
    <row r="40" spans="1:12" ht="14.25" customHeight="1">
      <c r="A40" s="743" t="s">
        <v>449</v>
      </c>
      <c r="B40" s="750">
        <f t="shared" si="5"/>
        <v>16622.8</v>
      </c>
      <c r="C40" s="745">
        <f t="shared" si="5"/>
        <v>18671.7</v>
      </c>
      <c r="D40" s="746">
        <f t="shared" si="6"/>
        <v>112.32584161513104</v>
      </c>
      <c r="E40" s="750">
        <v>3510</v>
      </c>
      <c r="F40" s="745">
        <v>5669.6</v>
      </c>
      <c r="G40" s="746">
        <f t="shared" si="7"/>
        <v>161.52706552706553</v>
      </c>
      <c r="H40" s="750">
        <v>13112.8</v>
      </c>
      <c r="I40" s="745">
        <v>13002.1</v>
      </c>
      <c r="J40" s="746">
        <f t="shared" si="8"/>
        <v>99.155786712220134</v>
      </c>
      <c r="K40" s="748">
        <f t="shared" si="9"/>
        <v>-9602.7999999999993</v>
      </c>
      <c r="L40" s="749">
        <f t="shared" si="9"/>
        <v>-7332.5</v>
      </c>
    </row>
    <row r="41" spans="1:12" ht="14.25" customHeight="1">
      <c r="A41" s="743" t="s">
        <v>450</v>
      </c>
      <c r="B41" s="750">
        <f t="shared" si="5"/>
        <v>4286.1000000000004</v>
      </c>
      <c r="C41" s="745">
        <f t="shared" si="5"/>
        <v>4349.6000000000004</v>
      </c>
      <c r="D41" s="746">
        <f t="shared" si="6"/>
        <v>101.4815333286671</v>
      </c>
      <c r="E41" s="750">
        <v>2868.9</v>
      </c>
      <c r="F41" s="745">
        <v>2764.6</v>
      </c>
      <c r="G41" s="746">
        <f t="shared" si="7"/>
        <v>96.364460246087347</v>
      </c>
      <c r="H41" s="750">
        <v>1417.2</v>
      </c>
      <c r="I41" s="745">
        <v>1585</v>
      </c>
      <c r="J41" s="746">
        <f t="shared" si="8"/>
        <v>111.84024837708158</v>
      </c>
      <c r="K41" s="748">
        <f t="shared" si="9"/>
        <v>1451.7</v>
      </c>
      <c r="L41" s="749">
        <f t="shared" si="9"/>
        <v>1179.5999999999999</v>
      </c>
    </row>
    <row r="42" spans="1:12" ht="14.25" customHeight="1">
      <c r="A42" s="743" t="s">
        <v>451</v>
      </c>
      <c r="B42" s="750">
        <f t="shared" si="5"/>
        <v>2138.6</v>
      </c>
      <c r="C42" s="745">
        <f t="shared" si="5"/>
        <v>2054.8999999999996</v>
      </c>
      <c r="D42" s="746">
        <f t="shared" si="6"/>
        <v>96.086224632937416</v>
      </c>
      <c r="E42" s="750">
        <v>1470.1</v>
      </c>
      <c r="F42" s="745">
        <v>1258.5999999999999</v>
      </c>
      <c r="G42" s="746">
        <f t="shared" si="7"/>
        <v>85.613223590231954</v>
      </c>
      <c r="H42" s="750">
        <v>668.5</v>
      </c>
      <c r="I42" s="745">
        <v>796.3</v>
      </c>
      <c r="J42" s="746">
        <f t="shared" si="8"/>
        <v>119.11742707554225</v>
      </c>
      <c r="K42" s="748">
        <f t="shared" si="9"/>
        <v>801.59999999999991</v>
      </c>
      <c r="L42" s="749">
        <f t="shared" si="9"/>
        <v>462.29999999999995</v>
      </c>
    </row>
    <row r="43" spans="1:12" ht="14.25" customHeight="1">
      <c r="A43" s="743" t="s">
        <v>452</v>
      </c>
      <c r="B43" s="750">
        <f t="shared" si="5"/>
        <v>405.9</v>
      </c>
      <c r="C43" s="745">
        <f t="shared" si="5"/>
        <v>467.5</v>
      </c>
      <c r="D43" s="746">
        <f t="shared" si="6"/>
        <v>115.17615176151763</v>
      </c>
      <c r="E43" s="750">
        <v>233.8</v>
      </c>
      <c r="F43" s="745">
        <v>328.9</v>
      </c>
      <c r="G43" s="746">
        <f t="shared" si="7"/>
        <v>140.67579127459365</v>
      </c>
      <c r="H43" s="750">
        <v>172.1</v>
      </c>
      <c r="I43" s="745">
        <v>138.6</v>
      </c>
      <c r="J43" s="746">
        <f t="shared" si="8"/>
        <v>80.534572922719349</v>
      </c>
      <c r="K43" s="748">
        <f t="shared" si="9"/>
        <v>61.700000000000017</v>
      </c>
      <c r="L43" s="749">
        <f t="shared" si="9"/>
        <v>190.29999999999998</v>
      </c>
    </row>
    <row r="44" spans="1:12" ht="14.25" customHeight="1">
      <c r="A44" s="743" t="s">
        <v>453</v>
      </c>
      <c r="B44" s="750">
        <f t="shared" si="5"/>
        <v>1124.0999999999999</v>
      </c>
      <c r="C44" s="745">
        <f t="shared" si="5"/>
        <v>1803.9</v>
      </c>
      <c r="D44" s="746">
        <f t="shared" si="6"/>
        <v>160.47504670402992</v>
      </c>
      <c r="E44" s="750">
        <v>757.3</v>
      </c>
      <c r="F44" s="745">
        <v>1222</v>
      </c>
      <c r="G44" s="746">
        <f t="shared" si="7"/>
        <v>161.3627360359171</v>
      </c>
      <c r="H44" s="750">
        <v>366.8</v>
      </c>
      <c r="I44" s="745">
        <v>581.9</v>
      </c>
      <c r="J44" s="746">
        <f t="shared" si="8"/>
        <v>158.6423118865867</v>
      </c>
      <c r="K44" s="748">
        <f t="shared" si="9"/>
        <v>390.49999999999994</v>
      </c>
      <c r="L44" s="749">
        <f t="shared" si="9"/>
        <v>640.1</v>
      </c>
    </row>
    <row r="45" spans="1:12" ht="14.25" customHeight="1">
      <c r="A45" s="743" t="s">
        <v>454</v>
      </c>
      <c r="B45" s="750">
        <f t="shared" si="5"/>
        <v>370.1</v>
      </c>
      <c r="C45" s="745">
        <f t="shared" si="5"/>
        <v>477.40000000000003</v>
      </c>
      <c r="D45" s="746">
        <f t="shared" si="6"/>
        <v>128.99216427992434</v>
      </c>
      <c r="E45" s="750">
        <v>218.1</v>
      </c>
      <c r="F45" s="745">
        <v>292.10000000000002</v>
      </c>
      <c r="G45" s="746">
        <f t="shared" si="7"/>
        <v>133.92939018798717</v>
      </c>
      <c r="H45" s="750">
        <v>152</v>
      </c>
      <c r="I45" s="745">
        <v>185.3</v>
      </c>
      <c r="J45" s="746">
        <f t="shared" si="8"/>
        <v>121.90789473684211</v>
      </c>
      <c r="K45" s="748">
        <f t="shared" si="9"/>
        <v>66.099999999999994</v>
      </c>
      <c r="L45" s="749">
        <f t="shared" si="9"/>
        <v>106.80000000000001</v>
      </c>
    </row>
    <row r="46" spans="1:12" ht="14.25" customHeight="1">
      <c r="A46" s="743" t="s">
        <v>455</v>
      </c>
      <c r="B46" s="750">
        <f t="shared" si="5"/>
        <v>395.2</v>
      </c>
      <c r="C46" s="745">
        <f t="shared" si="5"/>
        <v>371.4</v>
      </c>
      <c r="D46" s="746">
        <f t="shared" si="6"/>
        <v>93.977732793522264</v>
      </c>
      <c r="E46" s="750">
        <v>384.8</v>
      </c>
      <c r="F46" s="745">
        <v>358.2</v>
      </c>
      <c r="G46" s="746">
        <f t="shared" si="7"/>
        <v>93.087318087318081</v>
      </c>
      <c r="H46" s="750">
        <v>10.4</v>
      </c>
      <c r="I46" s="745">
        <v>13.2</v>
      </c>
      <c r="J46" s="746">
        <f t="shared" si="8"/>
        <v>126.92307692307692</v>
      </c>
      <c r="K46" s="748">
        <f t="shared" si="9"/>
        <v>374.40000000000003</v>
      </c>
      <c r="L46" s="749">
        <f t="shared" si="9"/>
        <v>345</v>
      </c>
    </row>
    <row r="47" spans="1:12" ht="14.25" customHeight="1">
      <c r="A47" s="743" t="s">
        <v>456</v>
      </c>
      <c r="B47" s="750">
        <f t="shared" si="5"/>
        <v>11140.400000000001</v>
      </c>
      <c r="C47" s="745">
        <f t="shared" si="5"/>
        <v>8796.7000000000007</v>
      </c>
      <c r="D47" s="746">
        <f t="shared" si="6"/>
        <v>78.962155757423432</v>
      </c>
      <c r="E47" s="750">
        <v>4093.8</v>
      </c>
      <c r="F47" s="745">
        <v>3970.1</v>
      </c>
      <c r="G47" s="746">
        <f t="shared" si="7"/>
        <v>96.978357516244074</v>
      </c>
      <c r="H47" s="750">
        <v>7046.6</v>
      </c>
      <c r="I47" s="745">
        <v>4826.6000000000004</v>
      </c>
      <c r="J47" s="746">
        <f t="shared" si="8"/>
        <v>68.495444611585725</v>
      </c>
      <c r="K47" s="748">
        <f t="shared" si="9"/>
        <v>-2952.8</v>
      </c>
      <c r="L47" s="749">
        <f t="shared" si="9"/>
        <v>-856.50000000000045</v>
      </c>
    </row>
    <row r="48" spans="1:12" ht="14.25" customHeight="1">
      <c r="A48" s="743" t="s">
        <v>457</v>
      </c>
      <c r="B48" s="750">
        <f t="shared" si="5"/>
        <v>271.39999999999998</v>
      </c>
      <c r="C48" s="745">
        <f t="shared" si="5"/>
        <v>306.89999999999998</v>
      </c>
      <c r="D48" s="746">
        <f t="shared" si="6"/>
        <v>113.08032424465733</v>
      </c>
      <c r="E48" s="750">
        <v>183.8</v>
      </c>
      <c r="F48" s="745">
        <v>185.2</v>
      </c>
      <c r="G48" s="746">
        <f t="shared" si="7"/>
        <v>100.76169749727964</v>
      </c>
      <c r="H48" s="750">
        <v>87.6</v>
      </c>
      <c r="I48" s="745">
        <v>121.7</v>
      </c>
      <c r="J48" s="746">
        <f t="shared" si="8"/>
        <v>138.92694063926942</v>
      </c>
      <c r="K48" s="748">
        <f t="shared" si="9"/>
        <v>96.200000000000017</v>
      </c>
      <c r="L48" s="749">
        <f t="shared" si="9"/>
        <v>63.499999999999986</v>
      </c>
    </row>
    <row r="49" spans="1:12" ht="14.25" customHeight="1">
      <c r="A49" s="743" t="s">
        <v>458</v>
      </c>
      <c r="B49" s="750">
        <f t="shared" si="5"/>
        <v>73.5</v>
      </c>
      <c r="C49" s="745">
        <f t="shared" si="5"/>
        <v>184.1</v>
      </c>
      <c r="D49" s="746">
        <f t="shared" si="6"/>
        <v>250.47619047619048</v>
      </c>
      <c r="E49" s="750">
        <v>70.2</v>
      </c>
      <c r="F49" s="745">
        <v>167.2</v>
      </c>
      <c r="G49" s="746">
        <f t="shared" si="7"/>
        <v>238.17663817663814</v>
      </c>
      <c r="H49" s="750">
        <v>3.3</v>
      </c>
      <c r="I49" s="745">
        <v>16.899999999999999</v>
      </c>
      <c r="J49" s="746">
        <f t="shared" si="8"/>
        <v>512.12121212121212</v>
      </c>
      <c r="K49" s="748">
        <f t="shared" si="9"/>
        <v>66.900000000000006</v>
      </c>
      <c r="L49" s="749">
        <f t="shared" si="9"/>
        <v>150.29999999999998</v>
      </c>
    </row>
    <row r="50" spans="1:12" ht="14.25" customHeight="1">
      <c r="A50" s="743" t="s">
        <v>459</v>
      </c>
      <c r="B50" s="750">
        <f t="shared" si="5"/>
        <v>3738.2000000000003</v>
      </c>
      <c r="C50" s="745">
        <f t="shared" si="5"/>
        <v>4539.2000000000007</v>
      </c>
      <c r="D50" s="746">
        <f t="shared" si="6"/>
        <v>121.42742496388637</v>
      </c>
      <c r="E50" s="750">
        <v>999.9</v>
      </c>
      <c r="F50" s="745">
        <v>1537.9</v>
      </c>
      <c r="G50" s="746">
        <f t="shared" si="7"/>
        <v>153.80538053805381</v>
      </c>
      <c r="H50" s="750">
        <v>2738.3</v>
      </c>
      <c r="I50" s="745">
        <v>3001.3</v>
      </c>
      <c r="J50" s="746">
        <f t="shared" si="8"/>
        <v>109.6044991418033</v>
      </c>
      <c r="K50" s="748">
        <f t="shared" si="9"/>
        <v>-1738.4</v>
      </c>
      <c r="L50" s="749">
        <f t="shared" si="9"/>
        <v>-1463.4</v>
      </c>
    </row>
    <row r="51" spans="1:12" ht="14.25" customHeight="1">
      <c r="A51" s="743" t="s">
        <v>460</v>
      </c>
      <c r="B51" s="750">
        <f t="shared" si="5"/>
        <v>3324</v>
      </c>
      <c r="C51" s="745">
        <f t="shared" si="5"/>
        <v>4522</v>
      </c>
      <c r="D51" s="746">
        <f t="shared" si="6"/>
        <v>136.04091456077018</v>
      </c>
      <c r="E51" s="750">
        <v>3115.5</v>
      </c>
      <c r="F51" s="745">
        <v>4244.6000000000004</v>
      </c>
      <c r="G51" s="746">
        <f t="shared" si="7"/>
        <v>136.24137377627989</v>
      </c>
      <c r="H51" s="750">
        <v>208.5</v>
      </c>
      <c r="I51" s="745">
        <v>277.39999999999998</v>
      </c>
      <c r="J51" s="746">
        <f t="shared" si="8"/>
        <v>133.04556354916065</v>
      </c>
      <c r="K51" s="748">
        <f t="shared" si="9"/>
        <v>2907</v>
      </c>
      <c r="L51" s="749">
        <f t="shared" si="9"/>
        <v>3967.2000000000003</v>
      </c>
    </row>
    <row r="52" spans="1:12" ht="14.25" customHeight="1">
      <c r="A52" s="743" t="s">
        <v>461</v>
      </c>
      <c r="B52" s="750">
        <f t="shared" si="5"/>
        <v>18159.8</v>
      </c>
      <c r="C52" s="745">
        <f t="shared" si="5"/>
        <v>21085.3</v>
      </c>
      <c r="D52" s="746">
        <f t="shared" si="6"/>
        <v>116.10975891804975</v>
      </c>
      <c r="E52" s="750">
        <v>11248.3</v>
      </c>
      <c r="F52" s="745">
        <v>13529.8</v>
      </c>
      <c r="G52" s="746">
        <f t="shared" si="7"/>
        <v>120.28306499648835</v>
      </c>
      <c r="H52" s="750">
        <v>6911.5</v>
      </c>
      <c r="I52" s="745">
        <v>7555.5</v>
      </c>
      <c r="J52" s="746">
        <f t="shared" si="8"/>
        <v>109.31780366056572</v>
      </c>
      <c r="K52" s="748">
        <f t="shared" si="9"/>
        <v>4336.7999999999993</v>
      </c>
      <c r="L52" s="749">
        <f t="shared" si="9"/>
        <v>5974.2999999999993</v>
      </c>
    </row>
    <row r="53" spans="1:12" ht="14.25" customHeight="1" thickBot="1">
      <c r="A53" s="743" t="s">
        <v>462</v>
      </c>
      <c r="B53" s="750">
        <f t="shared" si="5"/>
        <v>6377</v>
      </c>
      <c r="C53" s="745">
        <f t="shared" si="5"/>
        <v>6871.2</v>
      </c>
      <c r="D53" s="746">
        <f t="shared" si="6"/>
        <v>107.74972557628979</v>
      </c>
      <c r="E53" s="750">
        <v>781.8</v>
      </c>
      <c r="F53" s="745">
        <v>981.5</v>
      </c>
      <c r="G53" s="746">
        <f t="shared" si="7"/>
        <v>125.54361729342544</v>
      </c>
      <c r="H53" s="750">
        <v>5595.2</v>
      </c>
      <c r="I53" s="745">
        <v>5889.7</v>
      </c>
      <c r="J53" s="746">
        <f t="shared" si="8"/>
        <v>105.26344009150701</v>
      </c>
      <c r="K53" s="748">
        <f t="shared" si="9"/>
        <v>-4813.3999999999996</v>
      </c>
      <c r="L53" s="749">
        <f t="shared" si="9"/>
        <v>-4908.2</v>
      </c>
    </row>
    <row r="54" spans="1:12" ht="14.25" customHeight="1" thickBot="1">
      <c r="A54" s="782" t="s">
        <v>463</v>
      </c>
      <c r="B54" s="783">
        <f t="shared" si="5"/>
        <v>91477</v>
      </c>
      <c r="C54" s="784">
        <f t="shared" si="5"/>
        <v>100227</v>
      </c>
      <c r="D54" s="785">
        <f t="shared" si="6"/>
        <v>109.56524590880767</v>
      </c>
      <c r="E54" s="783">
        <f>SUM(E29:E53)</f>
        <v>41850.5</v>
      </c>
      <c r="F54" s="783">
        <f>SUM(F29:F53)</f>
        <v>48875.600000000006</v>
      </c>
      <c r="G54" s="785">
        <f t="shared" si="7"/>
        <v>116.78617937659051</v>
      </c>
      <c r="H54" s="783">
        <f>SUM(H29:H53)</f>
        <v>49626.5</v>
      </c>
      <c r="I54" s="783">
        <f>SUM(I29:I53)</f>
        <v>51351.4</v>
      </c>
      <c r="J54" s="785">
        <f t="shared" si="8"/>
        <v>103.47576395675698</v>
      </c>
      <c r="K54" s="786">
        <f t="shared" si="9"/>
        <v>-7776</v>
      </c>
      <c r="L54" s="787">
        <f t="shared" si="9"/>
        <v>-2475.7999999999956</v>
      </c>
    </row>
    <row r="55" spans="1:12" ht="25.5" thickTop="1" thickBot="1">
      <c r="A55" s="766" t="s">
        <v>464</v>
      </c>
      <c r="B55" s="788">
        <f t="shared" si="5"/>
        <v>317793.60000000003</v>
      </c>
      <c r="C55" s="768">
        <f t="shared" si="5"/>
        <v>350958.80000000005</v>
      </c>
      <c r="D55" s="769">
        <f t="shared" si="6"/>
        <v>110.43608178389999</v>
      </c>
      <c r="E55" s="770">
        <f>E54+E19</f>
        <v>122955.00000000001</v>
      </c>
      <c r="F55" s="770">
        <f>F54+F19</f>
        <v>134339.90000000002</v>
      </c>
      <c r="G55" s="769">
        <f t="shared" si="7"/>
        <v>109.25940384693588</v>
      </c>
      <c r="H55" s="770">
        <f>H54+H19</f>
        <v>194838.6</v>
      </c>
      <c r="I55" s="770">
        <f>I54+I19</f>
        <v>216618.90000000002</v>
      </c>
      <c r="J55" s="769">
        <f t="shared" si="8"/>
        <v>111.17863708731228</v>
      </c>
      <c r="K55" s="770">
        <f t="shared" si="9"/>
        <v>-71883.599999999991</v>
      </c>
      <c r="L55" s="772">
        <f t="shared" si="9"/>
        <v>-82279</v>
      </c>
    </row>
    <row r="56" spans="1:12" ht="14.25" customHeight="1">
      <c r="A56" s="781"/>
      <c r="B56" s="781"/>
      <c r="C56" s="781"/>
      <c r="D56" s="789"/>
      <c r="E56" s="781"/>
      <c r="F56" s="781"/>
      <c r="G56" s="789"/>
      <c r="H56" s="781"/>
      <c r="I56" s="781"/>
      <c r="J56" s="789"/>
      <c r="K56" s="781"/>
      <c r="L56" s="781"/>
    </row>
    <row r="57" spans="1:12" s="777" customFormat="1" ht="14.25" customHeight="1">
      <c r="A57" s="776" t="s">
        <v>220</v>
      </c>
      <c r="B57" s="781"/>
      <c r="C57" s="781"/>
      <c r="D57" s="789"/>
      <c r="E57" s="781"/>
      <c r="F57" s="781"/>
      <c r="G57" s="789"/>
      <c r="H57" s="781"/>
      <c r="I57" s="781"/>
      <c r="J57" s="789"/>
      <c r="K57" s="781"/>
      <c r="L57" s="790" t="s">
        <v>120</v>
      </c>
    </row>
    <row r="58" spans="1:12" ht="14.25" customHeight="1">
      <c r="A58" s="781"/>
      <c r="B58" s="781"/>
      <c r="C58" s="781"/>
      <c r="D58" s="789"/>
      <c r="E58" s="781"/>
      <c r="F58" s="781"/>
      <c r="G58" s="789"/>
      <c r="H58" s="781"/>
      <c r="I58" s="781"/>
      <c r="J58" s="789"/>
      <c r="K58" s="781"/>
      <c r="L58" s="781"/>
    </row>
  </sheetData>
  <mergeCells count="22">
    <mergeCell ref="A1:L1"/>
    <mergeCell ref="A2:L2"/>
    <mergeCell ref="A4:A6"/>
    <mergeCell ref="B4:D4"/>
    <mergeCell ref="E4:G4"/>
    <mergeCell ref="H4:J4"/>
    <mergeCell ref="K4:L4"/>
    <mergeCell ref="B6:C6"/>
    <mergeCell ref="E6:F6"/>
    <mergeCell ref="H6:I6"/>
    <mergeCell ref="H28:I28"/>
    <mergeCell ref="K28:L28"/>
    <mergeCell ref="K6:L6"/>
    <mergeCell ref="A23:L23"/>
    <mergeCell ref="A24:L24"/>
    <mergeCell ref="A26:A28"/>
    <mergeCell ref="B26:D26"/>
    <mergeCell ref="E26:G26"/>
    <mergeCell ref="H26:J26"/>
    <mergeCell ref="K26:L26"/>
    <mergeCell ref="B28:C28"/>
    <mergeCell ref="E28:F28"/>
  </mergeCells>
  <pageMargins left="0.70866141732283472" right="0.70866141732283472" top="0.56000000000000005" bottom="0.55118110236220474" header="0.31496062992125984" footer="0.31496062992125984"/>
  <pageSetup paperSize="9" orientation="landscape" r:id="rId1"/>
  <rowBreaks count="1" manualBreakCount="1">
    <brk id="22" max="16383" man="1"/>
  </rowBreaks>
</worksheet>
</file>

<file path=xl/worksheets/sheet9.xml><?xml version="1.0" encoding="utf-8"?>
<worksheet xmlns="http://schemas.openxmlformats.org/spreadsheetml/2006/main" xmlns:r="http://schemas.openxmlformats.org/officeDocument/2006/relationships">
  <sheetPr codeName="List8"/>
  <dimension ref="A1:Q28"/>
  <sheetViews>
    <sheetView showGridLines="0" zoomScaleNormal="100" workbookViewId="0">
      <selection activeCell="I8" sqref="I8"/>
    </sheetView>
  </sheetViews>
  <sheetFormatPr defaultColWidth="8.85546875" defaultRowHeight="12.75"/>
  <cols>
    <col min="1" max="1" width="29.85546875" style="2" customWidth="1"/>
    <col min="2" max="2" width="10.7109375" style="2" customWidth="1"/>
    <col min="3" max="3" width="6.7109375" style="2" customWidth="1"/>
    <col min="4" max="4" width="10.7109375" style="2" customWidth="1"/>
    <col min="5" max="6" width="6.7109375" style="2" customWidth="1"/>
    <col min="7" max="7" width="10.7109375" style="2" customWidth="1"/>
    <col min="8" max="8" width="6.7109375" style="2" customWidth="1"/>
    <col min="9" max="9" width="10.5703125" style="2" customWidth="1"/>
    <col min="10" max="11" width="6.7109375" style="2" customWidth="1"/>
    <col min="12" max="12" width="9.5703125" style="2" customWidth="1"/>
    <col min="13" max="13" width="9.7109375" style="2" customWidth="1"/>
    <col min="14" max="15" width="8.85546875" style="2" customWidth="1"/>
    <col min="16" max="16" width="8.85546875" style="6" customWidth="1"/>
    <col min="17" max="16384" width="8.85546875" style="2"/>
  </cols>
  <sheetData>
    <row r="1" spans="1:17" ht="14.25">
      <c r="A1" s="443" t="s">
        <v>133</v>
      </c>
    </row>
    <row r="2" spans="1:17" ht="17.25" customHeight="1">
      <c r="A2" s="7" t="s">
        <v>399</v>
      </c>
      <c r="B2" s="1"/>
      <c r="C2" s="8"/>
      <c r="D2" s="9"/>
      <c r="E2" s="9"/>
      <c r="F2" s="9"/>
      <c r="G2" s="9"/>
      <c r="H2" s="9"/>
      <c r="I2" s="9"/>
      <c r="J2" s="1"/>
      <c r="K2" s="1"/>
      <c r="L2" s="1"/>
      <c r="M2" s="1"/>
    </row>
    <row r="3" spans="1:17" ht="21" customHeight="1">
      <c r="A3" s="911" t="s">
        <v>397</v>
      </c>
      <c r="B3" s="911"/>
      <c r="C3" s="911"/>
      <c r="D3" s="911"/>
      <c r="E3" s="911"/>
      <c r="F3" s="911"/>
      <c r="G3" s="911"/>
      <c r="H3" s="911"/>
      <c r="I3" s="911"/>
      <c r="J3" s="911"/>
      <c r="K3" s="911"/>
      <c r="L3" s="911"/>
      <c r="M3" s="911"/>
      <c r="N3" s="62"/>
      <c r="O3" s="62"/>
      <c r="P3" s="127"/>
      <c r="Q3" s="62"/>
    </row>
    <row r="4" spans="1:17" ht="21" thickBot="1">
      <c r="C4" s="5"/>
      <c r="P4" s="68"/>
    </row>
    <row r="5" spans="1:17" ht="18.75" customHeight="1" thickBot="1">
      <c r="A5" s="3"/>
      <c r="B5" s="36" t="s">
        <v>1</v>
      </c>
      <c r="C5" s="18"/>
      <c r="D5" s="19"/>
      <c r="E5" s="18"/>
      <c r="F5" s="411"/>
      <c r="G5" s="19" t="s">
        <v>2</v>
      </c>
      <c r="H5" s="18"/>
      <c r="I5" s="19"/>
      <c r="J5" s="18"/>
      <c r="K5" s="411"/>
      <c r="L5" s="19" t="s">
        <v>3</v>
      </c>
      <c r="M5" s="20"/>
      <c r="P5" s="68"/>
    </row>
    <row r="6" spans="1:17" ht="17.25" customHeight="1">
      <c r="A6" s="28"/>
      <c r="B6" s="914" t="s">
        <v>393</v>
      </c>
      <c r="C6" s="912"/>
      <c r="D6" s="596" t="s">
        <v>394</v>
      </c>
      <c r="E6" s="346"/>
      <c r="F6" s="412" t="s">
        <v>17</v>
      </c>
      <c r="G6" s="912" t="s">
        <v>393</v>
      </c>
      <c r="H6" s="913"/>
      <c r="I6" s="423" t="s">
        <v>394</v>
      </c>
      <c r="J6" s="346"/>
      <c r="K6" s="412" t="s">
        <v>17</v>
      </c>
      <c r="L6" s="346" t="s">
        <v>400</v>
      </c>
      <c r="M6" s="344" t="s">
        <v>401</v>
      </c>
      <c r="P6" s="68"/>
    </row>
    <row r="7" spans="1:17" ht="13.5" thickBot="1">
      <c r="A7" s="28"/>
      <c r="B7" s="338" t="s">
        <v>32</v>
      </c>
      <c r="C7" s="590" t="s">
        <v>5</v>
      </c>
      <c r="D7" s="338" t="s">
        <v>32</v>
      </c>
      <c r="E7" s="347" t="s">
        <v>5</v>
      </c>
      <c r="F7" s="413" t="s">
        <v>287</v>
      </c>
      <c r="G7" s="343" t="s">
        <v>32</v>
      </c>
      <c r="H7" s="339" t="s">
        <v>5</v>
      </c>
      <c r="I7" s="343" t="s">
        <v>32</v>
      </c>
      <c r="J7" s="347" t="s">
        <v>5</v>
      </c>
      <c r="K7" s="413" t="s">
        <v>287</v>
      </c>
      <c r="L7" s="345" t="s">
        <v>32</v>
      </c>
      <c r="M7" s="345" t="s">
        <v>32</v>
      </c>
    </row>
    <row r="8" spans="1:17" ht="28.5" customHeight="1" thickTop="1" thickBot="1">
      <c r="A8" s="582" t="s">
        <v>8</v>
      </c>
      <c r="B8" s="583">
        <f>SUM(B10:B23)</f>
        <v>752741</v>
      </c>
      <c r="C8" s="591">
        <v>100</v>
      </c>
      <c r="D8" s="583">
        <f>SUM(D10:D23)</f>
        <v>880201</v>
      </c>
      <c r="E8" s="584">
        <v>100</v>
      </c>
      <c r="F8" s="586">
        <f>D8/B8*100</f>
        <v>116.93278298910251</v>
      </c>
      <c r="G8" s="585">
        <f>SUM(G10:G23)</f>
        <v>657448</v>
      </c>
      <c r="H8" s="584">
        <v>100</v>
      </c>
      <c r="I8" s="585">
        <f>SUM(I10:I23)</f>
        <v>754530</v>
      </c>
      <c r="J8" s="584">
        <v>100</v>
      </c>
      <c r="K8" s="586">
        <f>I8/G8*100</f>
        <v>114.76649103807451</v>
      </c>
      <c r="L8" s="587">
        <f>B8-G8</f>
        <v>95293</v>
      </c>
      <c r="M8" s="587">
        <f>D8-I8</f>
        <v>125671</v>
      </c>
    </row>
    <row r="9" spans="1:17" ht="14.25" customHeight="1">
      <c r="A9" s="38" t="s">
        <v>33</v>
      </c>
      <c r="B9" s="588"/>
      <c r="C9" s="592"/>
      <c r="D9" s="588"/>
      <c r="E9" s="424"/>
      <c r="F9" s="414"/>
      <c r="G9" s="409"/>
      <c r="H9" s="424"/>
      <c r="I9" s="409"/>
      <c r="J9" s="424"/>
      <c r="K9" s="414"/>
      <c r="L9" s="417"/>
      <c r="M9" s="417"/>
    </row>
    <row r="10" spans="1:17" ht="18.75" customHeight="1">
      <c r="A10" s="39" t="s">
        <v>34</v>
      </c>
      <c r="B10" s="589">
        <v>27373</v>
      </c>
      <c r="C10" s="593">
        <f>B10/$B$8*100</f>
        <v>3.6364433450549392</v>
      </c>
      <c r="D10" s="46">
        <v>31603</v>
      </c>
      <c r="E10" s="425">
        <f>D10/$D$8*100</f>
        <v>3.590429913167561</v>
      </c>
      <c r="F10" s="415">
        <f>D10/B10*100</f>
        <v>115.45318379424981</v>
      </c>
      <c r="G10" s="410">
        <v>34119</v>
      </c>
      <c r="H10" s="425">
        <f>G10/$G$8*100</f>
        <v>5.1896119541013128</v>
      </c>
      <c r="I10" s="410">
        <v>37140</v>
      </c>
      <c r="J10" s="425">
        <f>I10/$I$8*100</f>
        <v>4.9222694922667092</v>
      </c>
      <c r="K10" s="415">
        <f>I10/G10*100</f>
        <v>108.85430405345996</v>
      </c>
      <c r="L10" s="426">
        <f>B10-G10</f>
        <v>-6746</v>
      </c>
      <c r="M10" s="418">
        <f>D10-I10</f>
        <v>-5537</v>
      </c>
    </row>
    <row r="11" spans="1:17" ht="18.75" customHeight="1">
      <c r="A11" s="40" t="s">
        <v>35</v>
      </c>
      <c r="B11" s="47">
        <v>4785</v>
      </c>
      <c r="C11" s="594">
        <f>B11/$B$8*100</f>
        <v>0.63567681314024349</v>
      </c>
      <c r="D11" s="47">
        <v>5462</v>
      </c>
      <c r="E11" s="421">
        <f>D11/$D$8*100</f>
        <v>0.62054008118600179</v>
      </c>
      <c r="F11" s="415">
        <f>D11/B11*100</f>
        <v>114.1483803552769</v>
      </c>
      <c r="G11" s="52">
        <v>3517</v>
      </c>
      <c r="H11" s="421">
        <f>G11/$G$8*100</f>
        <v>0.53494725058103454</v>
      </c>
      <c r="I11" s="52">
        <v>3884</v>
      </c>
      <c r="J11" s="421">
        <f>I11/$I$8*100</f>
        <v>0.51475753117834944</v>
      </c>
      <c r="K11" s="415">
        <f>I11/G11*100</f>
        <v>110.43502985499005</v>
      </c>
      <c r="L11" s="419">
        <f>B11-G11</f>
        <v>1268</v>
      </c>
      <c r="M11" s="419">
        <f>D11-I11</f>
        <v>1578</v>
      </c>
    </row>
    <row r="12" spans="1:17" ht="15.75" customHeight="1">
      <c r="A12" s="41" t="s">
        <v>36</v>
      </c>
      <c r="B12" s="907">
        <v>21105</v>
      </c>
      <c r="C12" s="909">
        <f>B12/$B$8*100</f>
        <v>2.8037532165778134</v>
      </c>
      <c r="D12" s="907">
        <v>23044</v>
      </c>
      <c r="E12" s="905">
        <f>D12/$D$8*100</f>
        <v>2.6180383798700522</v>
      </c>
      <c r="F12" s="899">
        <f>D12/B12*100</f>
        <v>109.18739635157546</v>
      </c>
      <c r="G12" s="907">
        <v>19415</v>
      </c>
      <c r="H12" s="905">
        <f>G12/$G$8*100</f>
        <v>2.953085263016999</v>
      </c>
      <c r="I12" s="907">
        <v>21828</v>
      </c>
      <c r="J12" s="905">
        <f>I12/$I$8*100</f>
        <v>2.8929267225955231</v>
      </c>
      <c r="K12" s="899">
        <f>I12/G12*100</f>
        <v>112.42853463816635</v>
      </c>
      <c r="L12" s="903">
        <f>B12-G12</f>
        <v>1690</v>
      </c>
      <c r="M12" s="901">
        <f>D12-I12</f>
        <v>1216</v>
      </c>
    </row>
    <row r="13" spans="1:17" ht="16.5" customHeight="1">
      <c r="A13" s="42" t="s">
        <v>37</v>
      </c>
      <c r="B13" s="908"/>
      <c r="C13" s="910"/>
      <c r="D13" s="908"/>
      <c r="E13" s="906"/>
      <c r="F13" s="900"/>
      <c r="G13" s="908"/>
      <c r="H13" s="906"/>
      <c r="I13" s="908"/>
      <c r="J13" s="906"/>
      <c r="K13" s="900"/>
      <c r="L13" s="904"/>
      <c r="M13" s="902"/>
    </row>
    <row r="14" spans="1:17" ht="15.75" customHeight="1">
      <c r="A14" s="43" t="s">
        <v>38</v>
      </c>
      <c r="B14" s="907">
        <v>26343</v>
      </c>
      <c r="C14" s="909">
        <f>B14/$B$8*100</f>
        <v>3.4996100916517099</v>
      </c>
      <c r="D14" s="907">
        <v>22996</v>
      </c>
      <c r="E14" s="905">
        <f>D14/$D$8*100</f>
        <v>2.6125850799987731</v>
      </c>
      <c r="F14" s="899">
        <f>D14/B14*100</f>
        <v>87.294537448278476</v>
      </c>
      <c r="G14" s="907">
        <v>71168</v>
      </c>
      <c r="H14" s="905">
        <f>G14/$G$8*100</f>
        <v>10.824886530949977</v>
      </c>
      <c r="I14" s="907">
        <v>65961</v>
      </c>
      <c r="J14" s="905">
        <f>I14/$I$8*100</f>
        <v>8.7419983300862789</v>
      </c>
      <c r="K14" s="899">
        <f>I14/G14*100</f>
        <v>92.683509442446038</v>
      </c>
      <c r="L14" s="903">
        <f>B14-G14</f>
        <v>-44825</v>
      </c>
      <c r="M14" s="901">
        <f>D14-I14</f>
        <v>-42965</v>
      </c>
    </row>
    <row r="15" spans="1:17" ht="16.5" customHeight="1">
      <c r="A15" s="44" t="s">
        <v>39</v>
      </c>
      <c r="B15" s="908"/>
      <c r="C15" s="910"/>
      <c r="D15" s="908"/>
      <c r="E15" s="906"/>
      <c r="F15" s="900"/>
      <c r="G15" s="908"/>
      <c r="H15" s="906"/>
      <c r="I15" s="908"/>
      <c r="J15" s="906"/>
      <c r="K15" s="900"/>
      <c r="L15" s="904"/>
      <c r="M15" s="902"/>
    </row>
    <row r="16" spans="1:17" ht="15.75" customHeight="1">
      <c r="A16" s="43" t="s">
        <v>40</v>
      </c>
      <c r="B16" s="882">
        <v>2318</v>
      </c>
      <c r="C16" s="884">
        <f>B16/$B$8*100</f>
        <v>0.30794124406668427</v>
      </c>
      <c r="D16" s="882">
        <v>2618</v>
      </c>
      <c r="E16" s="886">
        <f>D16/$D$8*100</f>
        <v>0.29743206381269732</v>
      </c>
      <c r="F16" s="899">
        <f>D16/B16*100</f>
        <v>112.94219154443485</v>
      </c>
      <c r="G16" s="895">
        <v>1349</v>
      </c>
      <c r="H16" s="905">
        <f>G16/$G$8*100</f>
        <v>0.20518733040483811</v>
      </c>
      <c r="I16" s="882">
        <v>1707</v>
      </c>
      <c r="J16" s="886">
        <f>I16/$I$8*100</f>
        <v>0.22623354936185439</v>
      </c>
      <c r="K16" s="899">
        <f>I16/G16*100</f>
        <v>126.53817642698296</v>
      </c>
      <c r="L16" s="903">
        <f>B16-G16</f>
        <v>969</v>
      </c>
      <c r="M16" s="897">
        <f>D16-I16</f>
        <v>911</v>
      </c>
    </row>
    <row r="17" spans="1:13" ht="15.75" customHeight="1">
      <c r="A17" s="38" t="s">
        <v>41</v>
      </c>
      <c r="B17" s="883"/>
      <c r="C17" s="885"/>
      <c r="D17" s="888"/>
      <c r="E17" s="887"/>
      <c r="F17" s="900"/>
      <c r="G17" s="896"/>
      <c r="H17" s="906"/>
      <c r="I17" s="888"/>
      <c r="J17" s="887"/>
      <c r="K17" s="900"/>
      <c r="L17" s="904"/>
      <c r="M17" s="898"/>
    </row>
    <row r="18" spans="1:13" ht="18.75" customHeight="1">
      <c r="A18" s="40" t="s">
        <v>42</v>
      </c>
      <c r="B18" s="47">
        <v>48813</v>
      </c>
      <c r="C18" s="594">
        <f>B18/$B$8*100</f>
        <v>6.4847005809435112</v>
      </c>
      <c r="D18" s="47">
        <v>58732</v>
      </c>
      <c r="E18" s="421">
        <f>D18/$D$8*100</f>
        <v>6.6725668341662869</v>
      </c>
      <c r="F18" s="415">
        <f>D18/B18*100</f>
        <v>120.32040644910167</v>
      </c>
      <c r="G18" s="52">
        <v>77521</v>
      </c>
      <c r="H18" s="421">
        <f>G18/$G$8*100</f>
        <v>11.791198695562235</v>
      </c>
      <c r="I18" s="52">
        <v>91910</v>
      </c>
      <c r="J18" s="421">
        <f>I18/$I$8*100</f>
        <v>12.18109286575749</v>
      </c>
      <c r="K18" s="415">
        <f>I18/G18*100</f>
        <v>118.56142206627882</v>
      </c>
      <c r="L18" s="419">
        <f>B18-G18</f>
        <v>-28708</v>
      </c>
      <c r="M18" s="419">
        <f>D18-I18</f>
        <v>-33178</v>
      </c>
    </row>
    <row r="19" spans="1:13" ht="15.75" customHeight="1">
      <c r="A19" s="43" t="s">
        <v>43</v>
      </c>
      <c r="B19" s="882">
        <v>132269</v>
      </c>
      <c r="C19" s="884">
        <f>B19/$B$8*100</f>
        <v>17.571648149894852</v>
      </c>
      <c r="D19" s="882">
        <v>149104</v>
      </c>
      <c r="E19" s="886">
        <f>D19/$D$8*100</f>
        <v>16.939767166817578</v>
      </c>
      <c r="F19" s="893">
        <f>D19/B19*100</f>
        <v>112.72785006312893</v>
      </c>
      <c r="G19" s="895">
        <v>121713</v>
      </c>
      <c r="H19" s="886">
        <f>G19/$G$8*100</f>
        <v>18.512947031552304</v>
      </c>
      <c r="I19" s="895">
        <v>136076</v>
      </c>
      <c r="J19" s="886">
        <f>I19/$I$8*100</f>
        <v>18.034538056803573</v>
      </c>
      <c r="K19" s="893">
        <f>I19/G19*100</f>
        <v>111.80071150986338</v>
      </c>
      <c r="L19" s="891">
        <f>B19-G19</f>
        <v>10556</v>
      </c>
      <c r="M19" s="891">
        <f>D19-I19</f>
        <v>13028</v>
      </c>
    </row>
    <row r="20" spans="1:13" ht="15.75" customHeight="1">
      <c r="A20" s="38" t="s">
        <v>44</v>
      </c>
      <c r="B20" s="883"/>
      <c r="C20" s="889"/>
      <c r="D20" s="883"/>
      <c r="E20" s="890"/>
      <c r="F20" s="894"/>
      <c r="G20" s="896"/>
      <c r="H20" s="890"/>
      <c r="I20" s="896"/>
      <c r="J20" s="890"/>
      <c r="K20" s="894"/>
      <c r="L20" s="892"/>
      <c r="M20" s="892"/>
    </row>
    <row r="21" spans="1:13" ht="18.75" customHeight="1">
      <c r="A21" s="40" t="s">
        <v>45</v>
      </c>
      <c r="B21" s="47">
        <v>401252</v>
      </c>
      <c r="C21" s="594">
        <f>B21/$B$8*100</f>
        <v>53.305453004419846</v>
      </c>
      <c r="D21" s="47">
        <v>483018</v>
      </c>
      <c r="E21" s="421">
        <f>D21/$D$8*100</f>
        <v>54.875874942200696</v>
      </c>
      <c r="F21" s="415">
        <f>D21/B21*100</f>
        <v>120.37771774346295</v>
      </c>
      <c r="G21" s="52">
        <v>259188</v>
      </c>
      <c r="H21" s="421">
        <f>G21/$G$8*100</f>
        <v>39.423346028887458</v>
      </c>
      <c r="I21" s="52">
        <v>316813</v>
      </c>
      <c r="J21" s="421">
        <f>I21/$I$8*100</f>
        <v>41.988125057983119</v>
      </c>
      <c r="K21" s="415">
        <f>I21/G21*100</f>
        <v>122.23289658471843</v>
      </c>
      <c r="L21" s="419">
        <f>B21-G21</f>
        <v>142064</v>
      </c>
      <c r="M21" s="419">
        <f>D21-I21</f>
        <v>166205</v>
      </c>
    </row>
    <row r="22" spans="1:13" ht="18.75" customHeight="1">
      <c r="A22" s="40" t="s">
        <v>46</v>
      </c>
      <c r="B22" s="47">
        <v>86821</v>
      </c>
      <c r="C22" s="594">
        <f>B22/$B$8*100</f>
        <v>11.533980479341501</v>
      </c>
      <c r="D22" s="47">
        <v>101956</v>
      </c>
      <c r="E22" s="421">
        <f>D22/$D$8*100</f>
        <v>11.583263368253387</v>
      </c>
      <c r="F22" s="415">
        <f>D22/B22*100</f>
        <v>117.43241842411398</v>
      </c>
      <c r="G22" s="52">
        <v>66849</v>
      </c>
      <c r="H22" s="421">
        <f>G22/$G$8*100</f>
        <v>10.167952446429224</v>
      </c>
      <c r="I22" s="52">
        <v>77183</v>
      </c>
      <c r="J22" s="421">
        <f>I22/$I$8*100</f>
        <v>10.22928180456708</v>
      </c>
      <c r="K22" s="415">
        <f>I22/G22*100</f>
        <v>115.45872039970679</v>
      </c>
      <c r="L22" s="419">
        <f>B22-G22</f>
        <v>19972</v>
      </c>
      <c r="M22" s="419">
        <f>D22-I22</f>
        <v>24773</v>
      </c>
    </row>
    <row r="23" spans="1:13" ht="18.75" customHeight="1" thickBot="1">
      <c r="A23" s="45" t="s">
        <v>47</v>
      </c>
      <c r="B23" s="48">
        <v>1662</v>
      </c>
      <c r="C23" s="595">
        <f>B23/$B$8*100</f>
        <v>0.2207930749088996</v>
      </c>
      <c r="D23" s="48">
        <v>1668</v>
      </c>
      <c r="E23" s="422">
        <f>D23/$D$8*100</f>
        <v>0.1895021705269592</v>
      </c>
      <c r="F23" s="416">
        <f>D23/B23*100</f>
        <v>100.36101083032491</v>
      </c>
      <c r="G23" s="53">
        <v>2609</v>
      </c>
      <c r="H23" s="422">
        <f>G23/$G$8*100</f>
        <v>0.39683746851462015</v>
      </c>
      <c r="I23" s="53">
        <v>2028</v>
      </c>
      <c r="J23" s="422">
        <f>I23/$I$8*100</f>
        <v>0.26877658940002386</v>
      </c>
      <c r="K23" s="416">
        <f>I23/G23*100</f>
        <v>77.730931391337677</v>
      </c>
      <c r="L23" s="420">
        <f>B23-G23</f>
        <v>-947</v>
      </c>
      <c r="M23" s="420">
        <f>D23-I23</f>
        <v>-360</v>
      </c>
    </row>
    <row r="24" spans="1:13" ht="19.5" customHeight="1">
      <c r="A24" s="4" t="s">
        <v>48</v>
      </c>
    </row>
    <row r="25" spans="1:13">
      <c r="A25" s="4" t="s">
        <v>104</v>
      </c>
    </row>
    <row r="26" spans="1:13">
      <c r="A26" s="10" t="s">
        <v>49</v>
      </c>
    </row>
    <row r="27" spans="1:13">
      <c r="A27" s="4" t="s">
        <v>103</v>
      </c>
    </row>
    <row r="28" spans="1:13" ht="18.75" customHeight="1">
      <c r="A28" s="4" t="s">
        <v>221</v>
      </c>
      <c r="M28" s="15" t="s">
        <v>119</v>
      </c>
    </row>
  </sheetData>
  <mergeCells count="51">
    <mergeCell ref="A3:M3"/>
    <mergeCell ref="B12:B13"/>
    <mergeCell ref="C12:C13"/>
    <mergeCell ref="D12:D13"/>
    <mergeCell ref="E12:E13"/>
    <mergeCell ref="F12:F13"/>
    <mergeCell ref="G6:H6"/>
    <mergeCell ref="G12:G13"/>
    <mergeCell ref="H12:H13"/>
    <mergeCell ref="M12:M13"/>
    <mergeCell ref="B6:C6"/>
    <mergeCell ref="J12:J13"/>
    <mergeCell ref="I12:I13"/>
    <mergeCell ref="K12:K13"/>
    <mergeCell ref="L12:L13"/>
    <mergeCell ref="B14:B15"/>
    <mergeCell ref="E14:E15"/>
    <mergeCell ref="H14:H15"/>
    <mergeCell ref="K14:K15"/>
    <mergeCell ref="I14:I15"/>
    <mergeCell ref="D14:D15"/>
    <mergeCell ref="J14:J15"/>
    <mergeCell ref="G14:G15"/>
    <mergeCell ref="C14:C15"/>
    <mergeCell ref="F14:F15"/>
    <mergeCell ref="M16:M17"/>
    <mergeCell ref="K16:K17"/>
    <mergeCell ref="I16:I17"/>
    <mergeCell ref="M14:M15"/>
    <mergeCell ref="F16:F17"/>
    <mergeCell ref="G16:G17"/>
    <mergeCell ref="L14:L15"/>
    <mergeCell ref="L16:L17"/>
    <mergeCell ref="J16:J17"/>
    <mergeCell ref="H16:H17"/>
    <mergeCell ref="L19:L20"/>
    <mergeCell ref="M19:M20"/>
    <mergeCell ref="F19:F20"/>
    <mergeCell ref="G19:G20"/>
    <mergeCell ref="H19:H20"/>
    <mergeCell ref="I19:I20"/>
    <mergeCell ref="K19:K20"/>
    <mergeCell ref="J19:J20"/>
    <mergeCell ref="B16:B17"/>
    <mergeCell ref="C16:C17"/>
    <mergeCell ref="E16:E17"/>
    <mergeCell ref="D16:D17"/>
    <mergeCell ref="B19:B20"/>
    <mergeCell ref="C19:C20"/>
    <mergeCell ref="D19:D20"/>
    <mergeCell ref="E19:E20"/>
  </mergeCells>
  <phoneticPr fontId="0" type="noConversion"/>
  <hyperlinks>
    <hyperlink ref="A1" location="obsah!A1" display="obsah"/>
  </hyperlinks>
  <pageMargins left="0.98425196850393704" right="0.78740157480314965" top="1.1023622047244095" bottom="0.59055118110236227" header="0.23622047244094491" footer="0"/>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19</vt:i4>
      </vt:variant>
    </vt:vector>
  </HeadingPairs>
  <TitlesOfParts>
    <vt:vector size="40" baseType="lpstr">
      <vt:lpstr>obsah</vt:lpstr>
      <vt:lpstr>seskup.Kč</vt:lpstr>
      <vt:lpstr>seskup.USD</vt:lpstr>
      <vt:lpstr>seskup.EUR</vt:lpstr>
      <vt:lpstr>měs_načít</vt:lpstr>
      <vt:lpstr>měs_jed</vt:lpstr>
      <vt:lpstr>země</vt:lpstr>
      <vt:lpstr>zeme_prioritni</vt:lpstr>
      <vt:lpstr>zboží</vt:lpstr>
      <vt:lpstr>měs_index_v</vt:lpstr>
      <vt:lpstr>měs_index_d</vt:lpstr>
      <vt:lpstr>měs_index_v_USD</vt:lpstr>
      <vt:lpstr>měs_index_d_USD</vt:lpstr>
      <vt:lpstr>měs_index_v_EUR</vt:lpstr>
      <vt:lpstr>měs_index_d_EUR</vt:lpstr>
      <vt:lpstr>měs_obrat</vt:lpstr>
      <vt:lpstr>měs_obrat_USD</vt:lpstr>
      <vt:lpstr>měs_obrat_EUR</vt:lpstr>
      <vt:lpstr>vysvetlivky</vt:lpstr>
      <vt:lpstr>seskupeni</vt:lpstr>
      <vt:lpstr>kurzy</vt:lpstr>
      <vt:lpstr>měs_obrat!Názvy_tisku</vt:lpstr>
      <vt:lpstr>měs_obrat_EUR!Názvy_tisku</vt:lpstr>
      <vt:lpstr>měs_obrat_USD!Názvy_tisku</vt:lpstr>
      <vt:lpstr>měs_index_d!Oblast_tisku</vt:lpstr>
      <vt:lpstr>měs_index_d_EUR!Oblast_tisku</vt:lpstr>
      <vt:lpstr>měs_index_d_USD!Oblast_tisku</vt:lpstr>
      <vt:lpstr>měs_index_v!Oblast_tisku</vt:lpstr>
      <vt:lpstr>měs_index_v_EUR!Oblast_tisku</vt:lpstr>
      <vt:lpstr>měs_index_v_USD!Oblast_tisku</vt:lpstr>
      <vt:lpstr>měs_jed!Oblast_tisku</vt:lpstr>
      <vt:lpstr>měs_načít!Oblast_tisku</vt:lpstr>
      <vt:lpstr>měs_obrat!Oblast_tisku</vt:lpstr>
      <vt:lpstr>měs_obrat_EUR!Oblast_tisku</vt:lpstr>
      <vt:lpstr>měs_obrat_USD!Oblast_tisku</vt:lpstr>
      <vt:lpstr>seskup.EUR!Oblast_tisku</vt:lpstr>
      <vt:lpstr>seskup.Kč!Oblast_tisku</vt:lpstr>
      <vt:lpstr>seskup.USD!Oblast_tisku</vt:lpstr>
      <vt:lpstr>zboží!Oblast_tisku</vt:lpstr>
      <vt:lpstr>země!Oblast_tisku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zahraniční obchod</dc:title>
  <dc:creator>korcakova</dc:creator>
  <cp:lastModifiedBy>Tomas</cp:lastModifiedBy>
  <cp:lastPrinted>2014-05-06T11:38:05Z</cp:lastPrinted>
  <dcterms:created xsi:type="dcterms:W3CDTF">2000-03-20T11:15:48Z</dcterms:created>
  <dcterms:modified xsi:type="dcterms:W3CDTF">2014-07-22T10:45:45Z</dcterms:modified>
</cp:coreProperties>
</file>