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ouda\Efektivita insolvenčních řízení\Konečné verze\"/>
    </mc:Choice>
  </mc:AlternateContent>
  <bookViews>
    <workbookView xWindow="0" yWindow="0" windowWidth="25200" windowHeight="132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4" i="1" l="1"/>
  <c r="BU5" i="1"/>
  <c r="BU6" i="1"/>
  <c r="BU8" i="1"/>
  <c r="BU10" i="1"/>
  <c r="BU11" i="1"/>
  <c r="BU12" i="1"/>
  <c r="BU23" i="1"/>
  <c r="BU24" i="1"/>
  <c r="BU3" i="1"/>
  <c r="BT4" i="1"/>
  <c r="BT5" i="1"/>
  <c r="BT6" i="1"/>
  <c r="BT7" i="1"/>
  <c r="BT8" i="1"/>
  <c r="BT9" i="1"/>
  <c r="BT10" i="1"/>
  <c r="BT11" i="1"/>
  <c r="BT12" i="1"/>
  <c r="BT21" i="1"/>
  <c r="BT22" i="1"/>
  <c r="BT23" i="1"/>
  <c r="BT24" i="1"/>
  <c r="BT25" i="1"/>
  <c r="BT26" i="1"/>
  <c r="BT3" i="1"/>
  <c r="BL4" i="1"/>
  <c r="BL5" i="1"/>
  <c r="BL6" i="1"/>
  <c r="BL7" i="1"/>
  <c r="BL8" i="1"/>
  <c r="BL9" i="1"/>
  <c r="BL10" i="1"/>
  <c r="BL11" i="1"/>
  <c r="BL12" i="1"/>
  <c r="BL21" i="1"/>
  <c r="BL22" i="1"/>
  <c r="BL23" i="1"/>
  <c r="BL24" i="1"/>
  <c r="BL25" i="1"/>
  <c r="BL26" i="1"/>
  <c r="BL3" i="1"/>
  <c r="BJ24" i="1"/>
  <c r="BJ23" i="1"/>
  <c r="BJ12" i="1"/>
  <c r="BJ11" i="1"/>
  <c r="BJ10" i="1"/>
  <c r="BJ8" i="1"/>
  <c r="BJ6" i="1"/>
  <c r="BJ5" i="1"/>
  <c r="BJ4" i="1"/>
  <c r="BJ3" i="1"/>
  <c r="AZ27" i="1"/>
  <c r="AW27" i="1"/>
  <c r="AT27" i="1"/>
  <c r="AQ27" i="1"/>
  <c r="AE27" i="1"/>
  <c r="AD27" i="1"/>
  <c r="AC27" i="1"/>
  <c r="W27" i="1"/>
  <c r="V27" i="1"/>
  <c r="U27" i="1"/>
  <c r="T27" i="1"/>
  <c r="S27" i="1"/>
  <c r="R27" i="1"/>
  <c r="Q27" i="1"/>
  <c r="O27" i="1"/>
  <c r="N27" i="1"/>
  <c r="M27" i="1"/>
  <c r="L27" i="1"/>
  <c r="K27" i="1"/>
  <c r="J27" i="1"/>
  <c r="I27" i="1"/>
  <c r="H27" i="1"/>
  <c r="G27" i="1"/>
  <c r="F27" i="1"/>
  <c r="BO20" i="1"/>
  <c r="BF20" i="1"/>
  <c r="BD20" i="1"/>
  <c r="BB20" i="1"/>
  <c r="AY20" i="1"/>
  <c r="AP20" i="1"/>
  <c r="AK20" i="1"/>
  <c r="AI20" i="1"/>
  <c r="AB20" i="1"/>
  <c r="BL20" i="1" s="1"/>
  <c r="AA20" i="1"/>
  <c r="BI20" i="1" s="1"/>
  <c r="BS20" i="1" s="1"/>
  <c r="Z20" i="1"/>
  <c r="Y20" i="1"/>
  <c r="X20" i="1" s="1"/>
  <c r="P20" i="1"/>
  <c r="BM20" i="1" s="1"/>
  <c r="E20" i="1"/>
  <c r="BO19" i="1"/>
  <c r="BD19" i="1"/>
  <c r="BB19" i="1"/>
  <c r="AY19" i="1"/>
  <c r="AP19" i="1"/>
  <c r="AK19" i="1"/>
  <c r="AI19" i="1"/>
  <c r="AB19" i="1"/>
  <c r="AA19" i="1"/>
  <c r="BJ19" i="1" s="1"/>
  <c r="Z19" i="1"/>
  <c r="Y19" i="1"/>
  <c r="P19" i="1"/>
  <c r="E19" i="1"/>
  <c r="BO18" i="1"/>
  <c r="BD18" i="1"/>
  <c r="BB18" i="1"/>
  <c r="AY18" i="1"/>
  <c r="AK18" i="1"/>
  <c r="AI18" i="1"/>
  <c r="AB18" i="1"/>
  <c r="BK18" i="1" s="1"/>
  <c r="AA18" i="1"/>
  <c r="BI18" i="1" s="1"/>
  <c r="BS18" i="1" s="1"/>
  <c r="Z18" i="1"/>
  <c r="Y18" i="1"/>
  <c r="X18" i="1" s="1"/>
  <c r="P18" i="1"/>
  <c r="BM18" i="1" s="1"/>
  <c r="E18" i="1"/>
  <c r="BO17" i="1"/>
  <c r="BF17" i="1"/>
  <c r="BD17" i="1"/>
  <c r="BB17" i="1"/>
  <c r="AY17" i="1"/>
  <c r="AV17" i="1"/>
  <c r="AS17" i="1"/>
  <c r="AP17" i="1"/>
  <c r="AK17" i="1"/>
  <c r="AI17" i="1"/>
  <c r="AB17" i="1"/>
  <c r="BK17" i="1" s="1"/>
  <c r="AA17" i="1"/>
  <c r="BJ17" i="1" s="1"/>
  <c r="Z17" i="1"/>
  <c r="Y17" i="1"/>
  <c r="X17" i="1" s="1"/>
  <c r="P17" i="1"/>
  <c r="BM17" i="1" s="1"/>
  <c r="E17" i="1"/>
  <c r="BO16" i="1"/>
  <c r="BF16" i="1"/>
  <c r="BD16" i="1"/>
  <c r="BB16" i="1"/>
  <c r="AY16" i="1"/>
  <c r="AK16" i="1"/>
  <c r="AI16" i="1"/>
  <c r="AB16" i="1"/>
  <c r="BL16" i="1" s="1"/>
  <c r="AA16" i="1"/>
  <c r="Z16" i="1"/>
  <c r="Y16" i="1"/>
  <c r="X16" i="1" s="1"/>
  <c r="P16" i="1"/>
  <c r="BM16" i="1" s="1"/>
  <c r="E16" i="1"/>
  <c r="BO15" i="1"/>
  <c r="BD15" i="1"/>
  <c r="BB15" i="1"/>
  <c r="AY15" i="1"/>
  <c r="AV15" i="1"/>
  <c r="AS15" i="1"/>
  <c r="AK15" i="1"/>
  <c r="AI15" i="1"/>
  <c r="AB15" i="1"/>
  <c r="BK15" i="1" s="1"/>
  <c r="AA15" i="1"/>
  <c r="BJ15" i="1" s="1"/>
  <c r="Z15" i="1"/>
  <c r="Y15" i="1"/>
  <c r="P15" i="1"/>
  <c r="BM15" i="1" s="1"/>
  <c r="E15" i="1"/>
  <c r="BO14" i="1"/>
  <c r="BD14" i="1"/>
  <c r="BB14" i="1"/>
  <c r="AY14" i="1"/>
  <c r="AK14" i="1"/>
  <c r="AI14" i="1"/>
  <c r="AB14" i="1"/>
  <c r="BK14" i="1" s="1"/>
  <c r="AA14" i="1"/>
  <c r="BI14" i="1" s="1"/>
  <c r="BS14" i="1" s="1"/>
  <c r="Z14" i="1"/>
  <c r="Y14" i="1"/>
  <c r="X14" i="1" s="1"/>
  <c r="P14" i="1"/>
  <c r="BM14" i="1" s="1"/>
  <c r="E14" i="1"/>
  <c r="BO13" i="1"/>
  <c r="BO27" i="1" s="1"/>
  <c r="BF13" i="1"/>
  <c r="BF27" i="1" s="1"/>
  <c r="BD13" i="1"/>
  <c r="BD27" i="1" s="1"/>
  <c r="BB13" i="1"/>
  <c r="BB27" i="1" s="1"/>
  <c r="AY13" i="1"/>
  <c r="AY27" i="1" s="1"/>
  <c r="AV13" i="1"/>
  <c r="AV27" i="1" s="1"/>
  <c r="AS13" i="1"/>
  <c r="AS27" i="1" s="1"/>
  <c r="AP13" i="1"/>
  <c r="AP27" i="1" s="1"/>
  <c r="AK13" i="1"/>
  <c r="AK27" i="1" s="1"/>
  <c r="AI13" i="1"/>
  <c r="AI27" i="1" s="1"/>
  <c r="AB13" i="1"/>
  <c r="BK13" i="1" s="1"/>
  <c r="AA13" i="1"/>
  <c r="BJ13" i="1" s="1"/>
  <c r="Z13" i="1"/>
  <c r="Z27" i="1" s="1"/>
  <c r="Y13" i="1"/>
  <c r="X13" i="1" s="1"/>
  <c r="P13" i="1"/>
  <c r="BM13" i="1" s="1"/>
  <c r="E13" i="1"/>
  <c r="E27" i="1" s="1"/>
  <c r="X15" i="1" l="1"/>
  <c r="X27" i="1" s="1"/>
  <c r="Y27" i="1"/>
  <c r="AA27" i="1"/>
  <c r="BJ27" i="1" s="1"/>
  <c r="BJ20" i="1"/>
  <c r="BL19" i="1"/>
  <c r="BL17" i="1"/>
  <c r="BL15" i="1"/>
  <c r="BL13" i="1"/>
  <c r="BT20" i="1"/>
  <c r="BT18" i="1"/>
  <c r="BT14" i="1"/>
  <c r="X19" i="1"/>
  <c r="BK19" i="1"/>
  <c r="P27" i="1"/>
  <c r="AB27" i="1"/>
  <c r="BL18" i="1"/>
  <c r="BL14" i="1"/>
  <c r="BR14" i="1"/>
  <c r="BQ14" i="1" s="1"/>
  <c r="BK16" i="1"/>
  <c r="BK27" i="1" s="1"/>
  <c r="BR18" i="1"/>
  <c r="BQ18" i="1" s="1"/>
  <c r="BI19" i="1"/>
  <c r="BS19" i="1" s="1"/>
  <c r="BM19" i="1"/>
  <c r="BM27" i="1" s="1"/>
  <c r="BK20" i="1"/>
  <c r="BR20" i="1"/>
  <c r="BQ20" i="1" s="1"/>
  <c r="BU20" i="1" s="1"/>
  <c r="BI13" i="1"/>
  <c r="BI15" i="1"/>
  <c r="BS15" i="1" s="1"/>
  <c r="BI16" i="1"/>
  <c r="BS16" i="1" s="1"/>
  <c r="BT16" i="1" s="1"/>
  <c r="BR16" i="1" s="1"/>
  <c r="BQ16" i="1" s="1"/>
  <c r="BI17" i="1"/>
  <c r="BS17" i="1" s="1"/>
  <c r="BS13" i="1" l="1"/>
  <c r="BI27" i="1"/>
  <c r="BT15" i="1"/>
  <c r="BR15" i="1" s="1"/>
  <c r="BQ15" i="1" s="1"/>
  <c r="BU15" i="1" s="1"/>
  <c r="BL27" i="1"/>
  <c r="BT19" i="1"/>
  <c r="BR19" i="1" s="1"/>
  <c r="BQ19" i="1" s="1"/>
  <c r="BU19" i="1" s="1"/>
  <c r="BR17" i="1"/>
  <c r="BQ17" i="1" s="1"/>
  <c r="BU17" i="1" s="1"/>
  <c r="BT17" i="1"/>
  <c r="BS27" i="1" l="1"/>
  <c r="BT27" i="1" s="1"/>
  <c r="BT13" i="1"/>
  <c r="BR13" i="1" s="1"/>
  <c r="BQ13" i="1" l="1"/>
  <c r="BR27" i="1"/>
  <c r="BU13" i="1" l="1"/>
  <c r="BQ27" i="1"/>
  <c r="BU27" i="1" s="1"/>
</calcChain>
</file>

<file path=xl/sharedStrings.xml><?xml version="1.0" encoding="utf-8"?>
<sst xmlns="http://schemas.openxmlformats.org/spreadsheetml/2006/main" count="507" uniqueCount="155">
  <si>
    <t>Označení dlužníka a řízení</t>
  </si>
  <si>
    <t>Zjištěné pohledávky</t>
  </si>
  <si>
    <t>Přihlášené a zjištěné zajištěné pohledávky</t>
  </si>
  <si>
    <t>Přihlášené a zjištěné nezajištěné pohledávky</t>
  </si>
  <si>
    <t>Pohledávky za podstatou</t>
  </si>
  <si>
    <t>Pohledávky na roveň</t>
  </si>
  <si>
    <t>Souhrny uspokojení</t>
  </si>
  <si>
    <t>Uspokojení věřitelů</t>
  </si>
  <si>
    <t>Náklady soudu</t>
  </si>
  <si>
    <t>Časový průběh insolvenčního řízení a uspokojování věřitelů</t>
  </si>
  <si>
    <t>Popis řízení a poznámky</t>
  </si>
  <si>
    <t>Skutečné výsledky insolvenčního řízení</t>
  </si>
  <si>
    <t>spisová značka</t>
  </si>
  <si>
    <t>jméno/název</t>
  </si>
  <si>
    <t>IČ</t>
  </si>
  <si>
    <t>soud</t>
  </si>
  <si>
    <t>celkem</t>
  </si>
  <si>
    <t>počet věřitelů</t>
  </si>
  <si>
    <t>počet pohledávek</t>
  </si>
  <si>
    <t>objem pohledávek</t>
  </si>
  <si>
    <t>počet zjištěných pohledávek</t>
  </si>
  <si>
    <t>objem zjištěných zajištěných pohledávek</t>
  </si>
  <si>
    <t>počet  věřitelů</t>
  </si>
  <si>
    <t>objem zjištěných  nezajištěných pohledávek</t>
  </si>
  <si>
    <t>celkem pohledávky za maj. podstatou</t>
  </si>
  <si>
    <t>hotové výdaje před. správce</t>
  </si>
  <si>
    <t>odměna před. správce</t>
  </si>
  <si>
    <t>hotové výdaje IS</t>
  </si>
  <si>
    <t>odměna IS</t>
  </si>
  <si>
    <t>náklady správy podstaty</t>
  </si>
  <si>
    <t>ostatní pohledávky za majetkovou podstatou</t>
  </si>
  <si>
    <t>celkem pohledávky postavené na roveň</t>
  </si>
  <si>
    <t>suma výdajů podstaty</t>
  </si>
  <si>
    <t>vyplaceno přihlášeným věřitelům</t>
  </si>
  <si>
    <t xml:space="preserve">vyplaceno věřitelům podstaty a na roveň </t>
  </si>
  <si>
    <t>vyplaceno zajištěným věřitelům ze zajištění</t>
  </si>
  <si>
    <t>vyplaceno nezajištěným věřitelům (v rozvrzích)</t>
  </si>
  <si>
    <t>vyplaceno vůči pohledávkám za maj. podstatou</t>
  </si>
  <si>
    <t>vyplaceno vůči pohledávkám na roveň</t>
  </si>
  <si>
    <t>náklady IŘ hrazené z rozpočtu</t>
  </si>
  <si>
    <t>insolvenční návrh (den)</t>
  </si>
  <si>
    <t>kým</t>
  </si>
  <si>
    <t>úpadek (den)</t>
  </si>
  <si>
    <t>návrh / úpadek (dny)</t>
  </si>
  <si>
    <t>řešení úpadku (den)</t>
  </si>
  <si>
    <t>návrh / řešení (dny)</t>
  </si>
  <si>
    <t>způsob řešení</t>
  </si>
  <si>
    <t>změna způsobu (den)</t>
  </si>
  <si>
    <t>způsob řešení (nový)</t>
  </si>
  <si>
    <t>plnění zajištěnému1 (den)</t>
  </si>
  <si>
    <t>zahájení / plnění (dny)</t>
  </si>
  <si>
    <t>objem plnění 1</t>
  </si>
  <si>
    <t>plnění zajištěnému2 (den)</t>
  </si>
  <si>
    <t>objem plnění 2</t>
  </si>
  <si>
    <t>částečný rozvrh (den)</t>
  </si>
  <si>
    <t>objem plnění v částečném rozvrhu</t>
  </si>
  <si>
    <t>závěrečný rozvrh (den)</t>
  </si>
  <si>
    <t>objem plnění v závěrečném rozvrhu</t>
  </si>
  <si>
    <t>usnesení o schválení konečné zprávy</t>
  </si>
  <si>
    <t>návrh / zpráva (dny)</t>
  </si>
  <si>
    <t>zrušení konkurzu (den)</t>
  </si>
  <si>
    <t>návrh / zrušení (dny)</t>
  </si>
  <si>
    <t>výmaz z rejstříku (den)</t>
  </si>
  <si>
    <t>délka řízení do výmazu z IR (dny)</t>
  </si>
  <si>
    <t>způsob ukončení řízení</t>
  </si>
  <si>
    <t>poznámky</t>
  </si>
  <si>
    <t>nevyplaceno zajištěným</t>
  </si>
  <si>
    <t>uspokojení zajištěných ze zajištění (poměr)</t>
  </si>
  <si>
    <t>nevyplaceno nezajištěným (ztráta nezajištěných)</t>
  </si>
  <si>
    <t>uspokojení nezajištěných (teoretické)</t>
  </si>
  <si>
    <t>nevyplaceno pohledávkám za podstatou (ztráta)</t>
  </si>
  <si>
    <t>uspokojení za podstatou (poměr)</t>
  </si>
  <si>
    <t>nevyplaceno pohledávkám na roveň (ztráta)</t>
  </si>
  <si>
    <t>uspokojení na roveň (poměr)</t>
  </si>
  <si>
    <t>suma uspokojení zajištěných včetně rozvrhu (podstaty)</t>
  </si>
  <si>
    <t>suma uspokojení zajištěných z podstaty</t>
  </si>
  <si>
    <t>suma k uspokojení v rozvrhu</t>
  </si>
  <si>
    <t>skutečné uspokojení nezajištěných</t>
  </si>
  <si>
    <t>skutečné uspokojení zajištěných ze zajištění i z rozvrhu</t>
  </si>
  <si>
    <t>INS 1078/2009</t>
  </si>
  <si>
    <t>MORAVIA ENERGO, a.s.</t>
  </si>
  <si>
    <t>Krajský soud v Ostravě</t>
  </si>
  <si>
    <t>Dlužníkem</t>
  </si>
  <si>
    <t>Konkurz</t>
  </si>
  <si>
    <t>x</t>
  </si>
  <si>
    <t>Po splnění rozvrhového usnesení</t>
  </si>
  <si>
    <t>Zajištění věřitelé byli uspokojováni ve čtyřech postupných tranších, zaznamenány jsou dvě objemem rozhodující.</t>
  </si>
  <si>
    <t>Městský soud v Praze</t>
  </si>
  <si>
    <t>Věřitelem</t>
  </si>
  <si>
    <t>INS 959/2009</t>
  </si>
  <si>
    <t>BIERHANZL GROUP, a.s.</t>
  </si>
  <si>
    <t>Krajský soud v Českých Budějovicích</t>
  </si>
  <si>
    <t>INS 3782/2009</t>
  </si>
  <si>
    <t>CESA sat a.s.</t>
  </si>
  <si>
    <t>Krajský soud v Brně</t>
  </si>
  <si>
    <t>Plnění zajištěnému věřiteli mohlo nastat již 17. 10. 2011, bylo však odsunuto kvůli žalobě dlužníka.</t>
  </si>
  <si>
    <t>INS 1466/2009</t>
  </si>
  <si>
    <t>ASTRIC spol. s r.o.</t>
  </si>
  <si>
    <t>Krajský soud v Plzni</t>
  </si>
  <si>
    <t>Pohledávky ve výši 105.374.244,- korun byly přihlášeny jako podmíněné z titulu ručitelských závazků za závazky dlužníka.</t>
  </si>
  <si>
    <t xml:space="preserve">INS 3714/2010                                     </t>
  </si>
  <si>
    <t>Vítkovické stavby Ostrava, a.s. v likvidaci</t>
  </si>
  <si>
    <t xml:space="preserve">Zápis v IR již není viditelný, šlo o opakovaný konkurz, když předchozí byl veden ještě podle ZKV a byl zrušen 9. června 2009 po splnění rozvrhového usnesení. </t>
  </si>
  <si>
    <t>INS 3928/2008</t>
  </si>
  <si>
    <t>Residence Classis a.s.</t>
  </si>
  <si>
    <t xml:space="preserve">V pohledávkách není uvedena suma 132.226.327,- Kč, složená z podřízených pohledávek devíti věřitelů. Dosud nedošlo k výmazu z OR.   </t>
  </si>
  <si>
    <t>INS 4860/2008</t>
  </si>
  <si>
    <t>LOANA, a.s.</t>
  </si>
  <si>
    <t>Zápis v IR již není viditelný. Dosud nedošlo k výmazu podniku z OR.</t>
  </si>
  <si>
    <t>INS 3647/2008</t>
  </si>
  <si>
    <t>BENCALOR, s.r.o.</t>
  </si>
  <si>
    <t>Zápis v IR  již není viditelný. Dosud nedošlo k výmazu podniku z OR.</t>
  </si>
  <si>
    <t>INS 2307/2009</t>
  </si>
  <si>
    <t>HEKRA Opava, s.r.o</t>
  </si>
  <si>
    <t>INS 2716/2008</t>
  </si>
  <si>
    <t>Tapety Bohemia, spol. s r.o.</t>
  </si>
  <si>
    <t>INS.5126/2009</t>
  </si>
  <si>
    <t>STS Jindřicháv Hradec spol. s r.o.</t>
  </si>
  <si>
    <t xml:space="preserve">Zápis v IR  již není viditelný. </t>
  </si>
  <si>
    <t>INS 3838/2009</t>
  </si>
  <si>
    <t>RAL MIL s.r.o.</t>
  </si>
  <si>
    <t>Krajský soud v Praze</t>
  </si>
  <si>
    <t>Dosud nedošlo k výmazu podniku z OR.</t>
  </si>
  <si>
    <t>INS 2515/2008</t>
  </si>
  <si>
    <t>EK KLIMENT - výroba uzenin, s.r.o.</t>
  </si>
  <si>
    <t xml:space="preserve">MSPH 79 INS 3069 / 2009 </t>
  </si>
  <si>
    <t xml:space="preserve">ASSENT TRADING s.r.o. </t>
  </si>
  <si>
    <t>INS 804/2009</t>
  </si>
  <si>
    <t>CSGATE-SILVER FOIL, spol. s r.o.</t>
  </si>
  <si>
    <t>Závěrečný rozvrh by bylo řesnější nazvat dodatečným, po konečném rozvrhu se objevil překvapivý příjem podstaty.</t>
  </si>
  <si>
    <t>MSPH 94 INS 4410 / 2008</t>
  </si>
  <si>
    <t>ITALFASHION spol. s.r.o.</t>
  </si>
  <si>
    <t>Krajský soud v Hradci Králové</t>
  </si>
  <si>
    <t xml:space="preserve">Po splnění rozvrhového usnesení. </t>
  </si>
  <si>
    <t xml:space="preserve">SPORT-S.cyklo, s.r.o. </t>
  </si>
  <si>
    <t xml:space="preserve">INS 1739/2010                                     </t>
  </si>
  <si>
    <t>SEVA-CB a.s.</t>
  </si>
  <si>
    <t>Reorganizace</t>
  </si>
  <si>
    <t>MSPH 91 INS 5352 / 2008</t>
  </si>
  <si>
    <t xml:space="preserve">Legner Hotels International, s.r.o. v likvidaci </t>
  </si>
  <si>
    <t>INS 649/2008</t>
  </si>
  <si>
    <t>"P&amp;AC INVESTMENT a.s. ,,v likvidaci"""</t>
  </si>
  <si>
    <t>Nepatrný konkurz</t>
  </si>
  <si>
    <t xml:space="preserve">KSPA 48 INS 4844 / 2009 </t>
  </si>
  <si>
    <t>ŘEZNICTVÍ Felgr Jiří s.r.o</t>
  </si>
  <si>
    <t>INS 288/2009</t>
  </si>
  <si>
    <t>Jan Štěpán</t>
  </si>
  <si>
    <t xml:space="preserve">Jde o fyzickou osobu nezapsanou v OR. Zápis v IR  již není viditelný. </t>
  </si>
  <si>
    <t xml:space="preserve">INS 841/2010                                      </t>
  </si>
  <si>
    <t>Au Tec mobil spol. s r.o.</t>
  </si>
  <si>
    <t>KSBR 32 INS 4620 / 2009</t>
  </si>
  <si>
    <t>THE SOURCE NETWORK (CZ) s.r.o.</t>
  </si>
  <si>
    <t>Součty a výsledky</t>
  </si>
  <si>
    <t>objem zjištěných nezajištěných pohledávek</t>
  </si>
  <si>
    <t>MSPH 59 INS 2286 /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</si>
</sst>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4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3" fillId="0" borderId="0" xfId="0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4" fontId="3" fillId="2" borderId="0" xfId="1" applyFont="1" applyFill="1" applyAlignment="1">
      <alignment horizontal="left" wrapText="1"/>
    </xf>
    <xf numFmtId="44" fontId="4" fillId="0" borderId="0" xfId="1" applyFont="1" applyFill="1" applyAlignment="1">
      <alignment horizontal="left" wrapText="1"/>
    </xf>
    <xf numFmtId="44" fontId="4" fillId="0" borderId="0" xfId="1" applyNumberFormat="1" applyFont="1" applyFill="1" applyAlignment="1">
      <alignment horizontal="left" wrapText="1"/>
    </xf>
    <xf numFmtId="44" fontId="3" fillId="0" borderId="0" xfId="1" applyFont="1" applyFill="1" applyAlignment="1">
      <alignment horizontal="left" wrapText="1"/>
    </xf>
    <xf numFmtId="44" fontId="5" fillId="0" borderId="0" xfId="1" applyFont="1" applyFill="1" applyAlignment="1">
      <alignment horizontal="left" wrapText="1"/>
    </xf>
    <xf numFmtId="14" fontId="4" fillId="0" borderId="0" xfId="0" applyNumberFormat="1" applyFont="1" applyFill="1" applyAlignment="1">
      <alignment horizontal="left" wrapText="1"/>
    </xf>
    <xf numFmtId="14" fontId="4" fillId="0" borderId="0" xfId="2" applyNumberFormat="1" applyFont="1" applyAlignment="1">
      <alignment horizontal="left" wrapText="1"/>
    </xf>
    <xf numFmtId="0" fontId="4" fillId="0" borderId="0" xfId="2" applyNumberFormat="1" applyFont="1" applyAlignment="1">
      <alignment horizontal="left" wrapText="1"/>
    </xf>
    <xf numFmtId="164" fontId="4" fillId="0" borderId="0" xfId="2" applyNumberFormat="1" applyFont="1" applyAlignment="1">
      <alignment horizontal="left" wrapText="1"/>
    </xf>
    <xf numFmtId="14" fontId="6" fillId="0" borderId="0" xfId="2" applyNumberFormat="1" applyAlignment="1">
      <alignment horizontal="left" wrapText="1"/>
    </xf>
    <xf numFmtId="0" fontId="4" fillId="0" borderId="0" xfId="2" applyFont="1" applyFill="1" applyAlignment="1">
      <alignment horizontal="left" wrapText="1"/>
    </xf>
    <xf numFmtId="0" fontId="6" fillId="0" borderId="0" xfId="2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4" fillId="0" borderId="0" xfId="3" applyFill="1"/>
    <xf numFmtId="0" fontId="4" fillId="0" borderId="0" xfId="3" applyNumberFormat="1" applyFill="1" applyAlignment="1">
      <alignment horizontal="right"/>
    </xf>
    <xf numFmtId="7" fontId="3" fillId="0" borderId="0" xfId="1" applyNumberFormat="1" applyFont="1" applyFill="1"/>
    <xf numFmtId="0" fontId="4" fillId="0" borderId="0" xfId="3" applyNumberFormat="1" applyFill="1"/>
    <xf numFmtId="164" fontId="4" fillId="0" borderId="0" xfId="1" applyNumberFormat="1" applyFont="1" applyFill="1"/>
    <xf numFmtId="44" fontId="4" fillId="0" borderId="0" xfId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4" fontId="4" fillId="0" borderId="0" xfId="3" applyNumberFormat="1" applyFill="1"/>
    <xf numFmtId="0" fontId="5" fillId="0" borderId="0" xfId="3" applyNumberFormat="1" applyFont="1" applyFill="1" applyAlignment="1">
      <alignment horizontal="right"/>
    </xf>
    <xf numFmtId="0" fontId="4" fillId="0" borderId="0" xfId="3" applyFill="1" applyAlignment="1">
      <alignment horizontal="right"/>
    </xf>
    <xf numFmtId="14" fontId="4" fillId="0" borderId="0" xfId="3" applyNumberFormat="1" applyFill="1" applyAlignment="1">
      <alignment horizontal="right"/>
    </xf>
    <xf numFmtId="164" fontId="4" fillId="0" borderId="0" xfId="3" applyNumberFormat="1" applyFill="1" applyAlignment="1">
      <alignment horizontal="right"/>
    </xf>
    <xf numFmtId="7" fontId="0" fillId="0" borderId="0" xfId="0" applyNumberFormat="1" applyFill="1"/>
    <xf numFmtId="10" fontId="0" fillId="0" borderId="0" xfId="0" applyNumberFormat="1" applyFill="1" applyAlignment="1">
      <alignment horizontal="right"/>
    </xf>
    <xf numFmtId="164" fontId="0" fillId="0" borderId="0" xfId="0" applyNumberFormat="1" applyFill="1"/>
    <xf numFmtId="10" fontId="0" fillId="0" borderId="0" xfId="0" applyNumberFormat="1" applyFill="1"/>
    <xf numFmtId="10" fontId="2" fillId="0" borderId="0" xfId="0" applyNumberFormat="1" applyFont="1" applyFill="1"/>
    <xf numFmtId="10" fontId="2" fillId="0" borderId="0" xfId="0" applyNumberFormat="1" applyFont="1" applyFill="1" applyAlignment="1">
      <alignment horizontal="right"/>
    </xf>
    <xf numFmtId="0" fontId="0" fillId="0" borderId="0" xfId="0" applyFill="1"/>
    <xf numFmtId="0" fontId="1" fillId="0" borderId="0" xfId="4" applyFill="1"/>
    <xf numFmtId="0" fontId="0" fillId="0" borderId="0" xfId="4" applyFont="1" applyFill="1"/>
    <xf numFmtId="0" fontId="1" fillId="0" borderId="0" xfId="4" applyNumberFormat="1" applyFill="1" applyAlignment="1">
      <alignment horizontal="right"/>
    </xf>
    <xf numFmtId="164" fontId="1" fillId="0" borderId="0" xfId="4" applyNumberFormat="1" applyFill="1"/>
    <xf numFmtId="7" fontId="2" fillId="0" borderId="0" xfId="1" applyNumberFormat="1" applyFont="1" applyFill="1"/>
    <xf numFmtId="44" fontId="1" fillId="0" borderId="0" xfId="1" applyFont="1" applyFill="1"/>
    <xf numFmtId="164" fontId="1" fillId="0" borderId="0" xfId="1" applyNumberFormat="1" applyFont="1" applyFill="1"/>
    <xf numFmtId="14" fontId="1" fillId="0" borderId="0" xfId="4" applyNumberFormat="1" applyFill="1"/>
    <xf numFmtId="0" fontId="1" fillId="0" borderId="0" xfId="4" applyFill="1" applyAlignment="1">
      <alignment horizontal="right"/>
    </xf>
    <xf numFmtId="0" fontId="0" fillId="0" borderId="0" xfId="4" applyFont="1" applyFill="1" applyAlignment="1">
      <alignment horizontal="right"/>
    </xf>
    <xf numFmtId="14" fontId="0" fillId="0" borderId="0" xfId="4" applyNumberFormat="1" applyFont="1" applyFill="1" applyAlignment="1">
      <alignment horizontal="right"/>
    </xf>
    <xf numFmtId="164" fontId="1" fillId="0" borderId="0" xfId="4" applyNumberFormat="1" applyFill="1" applyAlignment="1">
      <alignment horizontal="right"/>
    </xf>
    <xf numFmtId="14" fontId="1" fillId="0" borderId="0" xfId="4" applyNumberFormat="1" applyFill="1" applyAlignment="1">
      <alignment horizontal="right"/>
    </xf>
    <xf numFmtId="0" fontId="0" fillId="0" borderId="0" xfId="4" applyNumberFormat="1" applyFont="1" applyFill="1" applyAlignment="1">
      <alignment wrapText="1"/>
    </xf>
    <xf numFmtId="0" fontId="5" fillId="0" borderId="0" xfId="3" applyFont="1" applyFill="1"/>
    <xf numFmtId="7" fontId="7" fillId="0" borderId="0" xfId="1" applyNumberFormat="1" applyFont="1" applyFill="1"/>
    <xf numFmtId="0" fontId="5" fillId="0" borderId="0" xfId="3" applyNumberFormat="1" applyFont="1" applyFill="1"/>
    <xf numFmtId="164" fontId="5" fillId="0" borderId="0" xfId="1" applyNumberFormat="1" applyFont="1" applyFill="1"/>
    <xf numFmtId="44" fontId="5" fillId="0" borderId="0" xfId="1" applyFont="1" applyFill="1"/>
    <xf numFmtId="164" fontId="8" fillId="0" borderId="0" xfId="1" applyNumberFormat="1" applyFont="1" applyFill="1"/>
    <xf numFmtId="164" fontId="7" fillId="0" borderId="0" xfId="1" applyNumberFormat="1" applyFont="1" applyFill="1"/>
    <xf numFmtId="14" fontId="5" fillId="0" borderId="0" xfId="3" applyNumberFormat="1" applyFont="1" applyFill="1"/>
    <xf numFmtId="0" fontId="5" fillId="0" borderId="0" xfId="3" applyFont="1" applyFill="1" applyAlignment="1">
      <alignment horizontal="right"/>
    </xf>
    <xf numFmtId="14" fontId="5" fillId="0" borderId="0" xfId="3" applyNumberFormat="1" applyFont="1" applyFill="1" applyAlignment="1">
      <alignment horizontal="right"/>
    </xf>
    <xf numFmtId="164" fontId="5" fillId="0" borderId="0" xfId="3" applyNumberFormat="1" applyFont="1" applyFill="1" applyAlignment="1">
      <alignment horizontal="right"/>
    </xf>
    <xf numFmtId="0" fontId="9" fillId="0" borderId="0" xfId="0" applyFont="1" applyFill="1"/>
    <xf numFmtId="0" fontId="1" fillId="0" borderId="0" xfId="5" applyFont="1" applyFill="1"/>
    <xf numFmtId="0" fontId="1" fillId="0" borderId="0" xfId="5" applyFill="1"/>
    <xf numFmtId="0" fontId="1" fillId="0" borderId="0" xfId="5" applyNumberFormat="1" applyFill="1" applyAlignment="1">
      <alignment horizontal="right"/>
    </xf>
    <xf numFmtId="164" fontId="1" fillId="0" borderId="0" xfId="5" applyNumberFormat="1" applyFill="1"/>
    <xf numFmtId="14" fontId="1" fillId="0" borderId="0" xfId="5" applyNumberFormat="1" applyFill="1"/>
    <xf numFmtId="0" fontId="1" fillId="0" borderId="0" xfId="5" applyFill="1" applyAlignment="1">
      <alignment horizontal="right"/>
    </xf>
    <xf numFmtId="0" fontId="0" fillId="0" borderId="0" xfId="5" applyFont="1" applyFill="1" applyAlignment="1">
      <alignment horizontal="right"/>
    </xf>
    <xf numFmtId="14" fontId="1" fillId="0" borderId="0" xfId="5" applyNumberFormat="1" applyFill="1" applyAlignment="1">
      <alignment horizontal="right"/>
    </xf>
    <xf numFmtId="164" fontId="1" fillId="0" borderId="0" xfId="5" applyNumberFormat="1" applyFill="1" applyAlignment="1">
      <alignment horizontal="right"/>
    </xf>
    <xf numFmtId="14" fontId="0" fillId="0" borderId="0" xfId="5" applyNumberFormat="1" applyFont="1" applyFill="1" applyAlignment="1">
      <alignment horizontal="right"/>
    </xf>
    <xf numFmtId="0" fontId="0" fillId="0" borderId="0" xfId="5" applyFont="1" applyFill="1"/>
    <xf numFmtId="0" fontId="5" fillId="0" borderId="0" xfId="0" applyFont="1" applyFill="1"/>
    <xf numFmtId="0" fontId="1" fillId="0" borderId="0" xfId="4" applyNumberFormat="1" applyFill="1" applyAlignment="1">
      <alignment wrapText="1"/>
    </xf>
    <xf numFmtId="0" fontId="3" fillId="3" borderId="0" xfId="3" applyFont="1" applyFill="1"/>
    <xf numFmtId="0" fontId="0" fillId="3" borderId="0" xfId="0" applyFill="1"/>
    <xf numFmtId="7" fontId="2" fillId="3" borderId="0" xfId="0" applyNumberFormat="1" applyFont="1" applyFill="1"/>
    <xf numFmtId="164" fontId="0" fillId="3" borderId="0" xfId="0" applyNumberFormat="1" applyFill="1"/>
    <xf numFmtId="0" fontId="0" fillId="3" borderId="0" xfId="0" applyFont="1" applyFill="1"/>
    <xf numFmtId="44" fontId="0" fillId="3" borderId="0" xfId="0" applyNumberFormat="1" applyFill="1"/>
    <xf numFmtId="164" fontId="2" fillId="3" borderId="0" xfId="0" applyNumberFormat="1" applyFont="1" applyFill="1"/>
    <xf numFmtId="0" fontId="5" fillId="3" borderId="0" xfId="3" applyNumberFormat="1" applyFont="1" applyFill="1" applyAlignment="1">
      <alignment horizontal="right"/>
    </xf>
    <xf numFmtId="0" fontId="4" fillId="3" borderId="0" xfId="3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10" fontId="0" fillId="3" borderId="0" xfId="0" applyNumberFormat="1" applyFill="1"/>
    <xf numFmtId="10" fontId="2" fillId="3" borderId="0" xfId="0" applyNumberFormat="1" applyFont="1" applyFill="1"/>
    <xf numFmtId="10" fontId="2" fillId="3" borderId="0" xfId="0" applyNumberFormat="1" applyFont="1" applyFill="1" applyAlignment="1">
      <alignment horizontal="right"/>
    </xf>
    <xf numFmtId="0" fontId="0" fillId="3" borderId="0" xfId="0" applyNumberFormat="1" applyFill="1"/>
    <xf numFmtId="14" fontId="0" fillId="3" borderId="0" xfId="0" applyNumberFormat="1" applyFill="1"/>
    <xf numFmtId="0" fontId="2" fillId="3" borderId="0" xfId="0" applyFont="1" applyFill="1"/>
    <xf numFmtId="7" fontId="0" fillId="3" borderId="0" xfId="0" applyNumberFormat="1" applyFill="1"/>
    <xf numFmtId="44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Měna" xfId="1" builtinId="4"/>
    <cellStyle name="Normal 2" xfId="2"/>
    <cellStyle name="Normal 2 2" xfId="3"/>
    <cellStyle name="Normal 3" xfId="4"/>
    <cellStyle name="Normal 3 2 2" xfId="5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9"/>
  <sheetViews>
    <sheetView tabSelected="1" topLeftCell="BJ1" workbookViewId="0">
      <selection activeCell="BH4" sqref="A4:XFD4"/>
    </sheetView>
  </sheetViews>
  <sheetFormatPr defaultRowHeight="15" x14ac:dyDescent="0.25"/>
  <cols>
    <col min="1" max="1" width="22.7109375" customWidth="1"/>
    <col min="2" max="2" width="41.42578125" customWidth="1"/>
    <col min="3" max="3" width="9.42578125" customWidth="1"/>
    <col min="4" max="4" width="33.5703125" customWidth="1"/>
    <col min="5" max="5" width="19.140625" customWidth="1"/>
    <col min="6" max="6" width="8.28515625" customWidth="1"/>
    <col min="7" max="7" width="11.85546875" customWidth="1"/>
    <col min="8" max="8" width="18.5703125" customWidth="1"/>
    <col min="9" max="9" width="11.42578125" customWidth="1"/>
    <col min="10" max="10" width="17.5703125" customWidth="1"/>
    <col min="11" max="11" width="8.42578125" customWidth="1"/>
    <col min="12" max="12" width="11.42578125" customWidth="1"/>
    <col min="13" max="13" width="19.7109375" customWidth="1"/>
    <col min="14" max="14" width="12" customWidth="1"/>
    <col min="15" max="15" width="18.5703125" customWidth="1"/>
    <col min="16" max="16" width="19" customWidth="1"/>
    <col min="17" max="17" width="10.5703125" customWidth="1"/>
    <col min="18" max="18" width="13" customWidth="1"/>
    <col min="19" max="19" width="15.28515625" customWidth="1"/>
    <col min="20" max="20" width="16.42578125" customWidth="1"/>
    <col min="21" max="21" width="16.7109375" customWidth="1"/>
    <col min="22" max="22" width="15.85546875" customWidth="1"/>
    <col min="23" max="23" width="21.42578125" customWidth="1"/>
    <col min="24" max="24" width="18.28515625" customWidth="1"/>
    <col min="25" max="25" width="17.7109375" customWidth="1"/>
    <col min="26" max="26" width="15.5703125" customWidth="1"/>
    <col min="27" max="27" width="17.42578125" customWidth="1"/>
    <col min="28" max="28" width="18.140625" customWidth="1"/>
    <col min="29" max="29" width="17.42578125" customWidth="1"/>
    <col min="30" max="30" width="16.5703125" customWidth="1"/>
    <col min="31" max="31" width="14.28515625" customWidth="1"/>
    <col min="32" max="32" width="11.28515625" customWidth="1"/>
    <col min="33" max="33" width="10.42578125" customWidth="1"/>
    <col min="34" max="34" width="13.140625" customWidth="1"/>
    <col min="35" max="35" width="8.28515625" customWidth="1"/>
    <col min="36" max="36" width="11.42578125" customWidth="1"/>
    <col min="37" max="37" width="8.42578125" customWidth="1"/>
    <col min="38" max="38" width="16.140625" customWidth="1"/>
    <col min="39" max="39" width="11" customWidth="1"/>
    <col min="40" max="40" width="16.140625" customWidth="1"/>
    <col min="41" max="41" width="13.85546875" customWidth="1"/>
    <col min="42" max="42" width="9.28515625" customWidth="1"/>
    <col min="43" max="43" width="17.140625" customWidth="1"/>
    <col min="44" max="44" width="13" customWidth="1"/>
    <col min="45" max="45" width="9.7109375" customWidth="1"/>
    <col min="46" max="46" width="16" customWidth="1"/>
    <col min="47" max="47" width="12.7109375" customWidth="1"/>
    <col min="48" max="48" width="9.7109375" customWidth="1"/>
    <col min="49" max="49" width="16.85546875" customWidth="1"/>
    <col min="50" max="50" width="10.140625" customWidth="1"/>
    <col min="51" max="51" width="9.5703125" customWidth="1"/>
    <col min="52" max="52" width="16.7109375" customWidth="1"/>
    <col min="53" max="53" width="10.42578125" customWidth="1"/>
    <col min="54" max="54" width="7.42578125" customWidth="1"/>
    <col min="55" max="55" width="9.85546875" customWidth="1"/>
    <col min="56" max="56" width="7.85546875" customWidth="1"/>
    <col min="57" max="57" width="10.5703125" customWidth="1"/>
    <col min="58" max="58" width="11.42578125" customWidth="1"/>
    <col min="59" max="59" width="43.28515625" customWidth="1"/>
    <col min="60" max="60" width="142.5703125" customWidth="1"/>
    <col min="61" max="61" width="17.42578125" customWidth="1"/>
    <col min="62" max="62" width="15.140625" customWidth="1"/>
    <col min="63" max="63" width="20.28515625" customWidth="1"/>
    <col min="64" max="64" width="16.42578125" customWidth="1"/>
    <col min="65" max="65" width="16.140625" customWidth="1"/>
    <col min="66" max="66" width="14" customWidth="1"/>
    <col min="67" max="67" width="17" customWidth="1"/>
    <col min="68" max="68" width="14.28515625" customWidth="1"/>
    <col min="69" max="69" width="17.7109375" customWidth="1"/>
    <col min="70" max="70" width="16.140625" customWidth="1"/>
    <col min="71" max="71" width="18.7109375" customWidth="1"/>
    <col min="72" max="72" width="16.140625" customWidth="1"/>
    <col min="73" max="73" width="19" customWidth="1"/>
    <col min="74" max="76" width="28.42578125" customWidth="1"/>
    <col min="77" max="78" width="20.7109375" customWidth="1"/>
    <col min="79" max="81" width="20.28515625" customWidth="1"/>
    <col min="82" max="82" width="22.140625" customWidth="1"/>
    <col min="83" max="85" width="20.5703125" customWidth="1"/>
    <col min="86" max="88" width="21" customWidth="1"/>
    <col min="89" max="92" width="20" customWidth="1"/>
    <col min="93" max="93" width="39.28515625" customWidth="1"/>
    <col min="94" max="94" width="37.85546875" customWidth="1"/>
    <col min="95" max="95" width="29" customWidth="1"/>
    <col min="96" max="96" width="22.140625" customWidth="1"/>
    <col min="97" max="97" width="6.42578125" customWidth="1"/>
    <col min="98" max="98" width="28.28515625" customWidth="1"/>
    <col min="99" max="99" width="17.140625" customWidth="1"/>
    <col min="100" max="100" width="6.5703125" customWidth="1"/>
    <col min="101" max="101" width="21.85546875" customWidth="1"/>
    <col min="102" max="102" width="6.28515625" customWidth="1"/>
    <col min="103" max="103" width="9" customWidth="1"/>
    <col min="104" max="104" width="20.42578125" customWidth="1"/>
    <col min="105" max="105" width="9.85546875" customWidth="1"/>
    <col min="106" max="106" width="22.85546875" customWidth="1"/>
  </cols>
  <sheetData>
    <row r="1" spans="1:76" s="4" customFormat="1" ht="15" customHeight="1" x14ac:dyDescent="0.25">
      <c r="A1" s="100" t="s">
        <v>0</v>
      </c>
      <c r="B1" s="100"/>
      <c r="C1" s="100"/>
      <c r="D1" s="100"/>
      <c r="E1" s="1" t="s">
        <v>1</v>
      </c>
      <c r="F1" s="100" t="s">
        <v>2</v>
      </c>
      <c r="G1" s="100"/>
      <c r="H1" s="100"/>
      <c r="I1" s="100"/>
      <c r="J1" s="100"/>
      <c r="K1" s="101" t="s">
        <v>3</v>
      </c>
      <c r="L1" s="101"/>
      <c r="M1" s="101"/>
      <c r="N1" s="101"/>
      <c r="O1" s="101"/>
      <c r="P1" s="100" t="s">
        <v>4</v>
      </c>
      <c r="Q1" s="100"/>
      <c r="R1" s="100"/>
      <c r="S1" s="100"/>
      <c r="T1" s="100"/>
      <c r="U1" s="100"/>
      <c r="V1" s="100"/>
      <c r="W1" s="1" t="s">
        <v>5</v>
      </c>
      <c r="X1" s="101" t="s">
        <v>6</v>
      </c>
      <c r="Y1" s="101"/>
      <c r="Z1" s="101"/>
      <c r="AA1" s="100" t="s">
        <v>7</v>
      </c>
      <c r="AB1" s="100"/>
      <c r="AC1" s="100"/>
      <c r="AD1" s="100"/>
      <c r="AE1" s="2" t="s">
        <v>8</v>
      </c>
      <c r="AF1" s="99" t="s">
        <v>9</v>
      </c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100" t="s">
        <v>10</v>
      </c>
      <c r="BK1" s="100"/>
      <c r="BL1" s="100" t="s">
        <v>11</v>
      </c>
      <c r="BM1" s="100"/>
      <c r="BN1" s="100"/>
      <c r="BO1" s="100"/>
      <c r="BP1" s="100"/>
      <c r="BQ1" s="100"/>
      <c r="BR1" s="100"/>
      <c r="BS1" s="100"/>
      <c r="BT1" s="100"/>
      <c r="BU1" s="100"/>
      <c r="BV1" s="3"/>
      <c r="BW1" s="3"/>
      <c r="BX1" s="3"/>
    </row>
    <row r="2" spans="1:76" s="22" customFormat="1" ht="57.75" customHeight="1" x14ac:dyDescent="0.25">
      <c r="A2" s="5" t="s">
        <v>12</v>
      </c>
      <c r="B2" s="5" t="s">
        <v>13</v>
      </c>
      <c r="C2" s="6" t="s">
        <v>14</v>
      </c>
      <c r="D2" s="5" t="s">
        <v>15</v>
      </c>
      <c r="E2" s="7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8" t="s">
        <v>21</v>
      </c>
      <c r="K2" s="5" t="s">
        <v>22</v>
      </c>
      <c r="L2" s="5" t="s">
        <v>18</v>
      </c>
      <c r="M2" s="9" t="s">
        <v>19</v>
      </c>
      <c r="N2" s="5" t="s">
        <v>20</v>
      </c>
      <c r="O2" s="8" t="s">
        <v>23</v>
      </c>
      <c r="P2" s="8" t="s">
        <v>24</v>
      </c>
      <c r="Q2" s="9" t="s">
        <v>25</v>
      </c>
      <c r="R2" s="9" t="s">
        <v>26</v>
      </c>
      <c r="S2" s="9" t="s">
        <v>27</v>
      </c>
      <c r="T2" s="9" t="s">
        <v>28</v>
      </c>
      <c r="U2" s="10" t="s">
        <v>29</v>
      </c>
      <c r="V2" s="9" t="s">
        <v>30</v>
      </c>
      <c r="W2" s="8" t="s">
        <v>31</v>
      </c>
      <c r="X2" s="11" t="s">
        <v>32</v>
      </c>
      <c r="Y2" s="9" t="s">
        <v>33</v>
      </c>
      <c r="Z2" s="9" t="s">
        <v>34</v>
      </c>
      <c r="AA2" s="12" t="s">
        <v>35</v>
      </c>
      <c r="AB2" s="12" t="s">
        <v>36</v>
      </c>
      <c r="AC2" s="12" t="s">
        <v>37</v>
      </c>
      <c r="AD2" s="12" t="s">
        <v>38</v>
      </c>
      <c r="AE2" s="9" t="s">
        <v>39</v>
      </c>
      <c r="AF2" s="5" t="s">
        <v>40</v>
      </c>
      <c r="AG2" s="5" t="s">
        <v>41</v>
      </c>
      <c r="AH2" s="5" t="s">
        <v>42</v>
      </c>
      <c r="AI2" s="6" t="s">
        <v>43</v>
      </c>
      <c r="AJ2" s="13" t="s">
        <v>44</v>
      </c>
      <c r="AK2" s="6" t="s">
        <v>45</v>
      </c>
      <c r="AL2" s="5" t="s">
        <v>46</v>
      </c>
      <c r="AM2" s="5" t="s">
        <v>47</v>
      </c>
      <c r="AN2" s="5" t="s">
        <v>48</v>
      </c>
      <c r="AO2" s="14" t="s">
        <v>49</v>
      </c>
      <c r="AP2" s="15" t="s">
        <v>50</v>
      </c>
      <c r="AQ2" s="16" t="s">
        <v>51</v>
      </c>
      <c r="AR2" s="14" t="s">
        <v>52</v>
      </c>
      <c r="AS2" s="15" t="s">
        <v>50</v>
      </c>
      <c r="AT2" s="16" t="s">
        <v>53</v>
      </c>
      <c r="AU2" s="14" t="s">
        <v>54</v>
      </c>
      <c r="AV2" s="15" t="s">
        <v>50</v>
      </c>
      <c r="AW2" s="16" t="s">
        <v>55</v>
      </c>
      <c r="AX2" s="14" t="s">
        <v>56</v>
      </c>
      <c r="AY2" s="15" t="s">
        <v>50</v>
      </c>
      <c r="AZ2" s="16" t="s">
        <v>57</v>
      </c>
      <c r="BA2" s="14" t="s">
        <v>58</v>
      </c>
      <c r="BB2" s="15" t="s">
        <v>59</v>
      </c>
      <c r="BC2" s="17" t="s">
        <v>60</v>
      </c>
      <c r="BD2" s="15" t="s">
        <v>61</v>
      </c>
      <c r="BE2" s="14" t="s">
        <v>62</v>
      </c>
      <c r="BF2" s="15" t="s">
        <v>63</v>
      </c>
      <c r="BG2" s="18" t="s">
        <v>64</v>
      </c>
      <c r="BH2" s="19" t="s">
        <v>65</v>
      </c>
      <c r="BI2" s="20" t="s">
        <v>66</v>
      </c>
      <c r="BJ2" s="20" t="s">
        <v>67</v>
      </c>
      <c r="BK2" s="20" t="s">
        <v>68</v>
      </c>
      <c r="BL2" s="20" t="s">
        <v>69</v>
      </c>
      <c r="BM2" s="20" t="s">
        <v>70</v>
      </c>
      <c r="BN2" s="21" t="s">
        <v>71</v>
      </c>
      <c r="BO2" s="20" t="s">
        <v>72</v>
      </c>
      <c r="BP2" s="21" t="s">
        <v>73</v>
      </c>
      <c r="BQ2" s="20" t="s">
        <v>74</v>
      </c>
      <c r="BR2" s="20" t="s">
        <v>75</v>
      </c>
      <c r="BS2" s="20" t="s">
        <v>76</v>
      </c>
      <c r="BT2" s="21" t="s">
        <v>77</v>
      </c>
      <c r="BU2" s="21" t="s">
        <v>78</v>
      </c>
      <c r="BV2" s="20"/>
    </row>
    <row r="3" spans="1:76" s="42" customFormat="1" ht="15" customHeight="1" x14ac:dyDescent="0.25">
      <c r="A3" s="23" t="s">
        <v>79</v>
      </c>
      <c r="B3" s="23" t="s">
        <v>80</v>
      </c>
      <c r="C3" s="24">
        <v>25851870</v>
      </c>
      <c r="D3" s="23" t="s">
        <v>81</v>
      </c>
      <c r="E3" s="25">
        <v>4766653893.8800001</v>
      </c>
      <c r="F3" s="26">
        <v>2</v>
      </c>
      <c r="G3" s="26">
        <v>3</v>
      </c>
      <c r="H3" s="27">
        <v>186761244</v>
      </c>
      <c r="I3" s="26">
        <v>3</v>
      </c>
      <c r="J3" s="25">
        <v>186761244</v>
      </c>
      <c r="K3" s="26">
        <v>149</v>
      </c>
      <c r="L3" s="26">
        <v>149</v>
      </c>
      <c r="M3" s="28">
        <v>4766553894</v>
      </c>
      <c r="N3" s="26">
        <v>118</v>
      </c>
      <c r="O3" s="25">
        <v>4579892649.8800001</v>
      </c>
      <c r="P3" s="29">
        <v>140893155.38</v>
      </c>
      <c r="Q3" s="27">
        <v>0</v>
      </c>
      <c r="R3" s="27">
        <v>0</v>
      </c>
      <c r="S3" s="27">
        <v>2479928</v>
      </c>
      <c r="T3" s="27">
        <v>16006215</v>
      </c>
      <c r="U3" s="27">
        <v>26021819.539999999</v>
      </c>
      <c r="V3" s="27">
        <v>96385192.840000004</v>
      </c>
      <c r="W3" s="30">
        <v>6915082</v>
      </c>
      <c r="X3" s="27">
        <v>695857704.40999997</v>
      </c>
      <c r="Y3" s="27">
        <v>548049467.02999997</v>
      </c>
      <c r="Z3" s="27">
        <v>147808237.38</v>
      </c>
      <c r="AA3" s="27">
        <v>167539021.97999999</v>
      </c>
      <c r="AB3" s="27">
        <v>380510445.05000001</v>
      </c>
      <c r="AC3" s="27">
        <v>140893155.38</v>
      </c>
      <c r="AD3" s="27">
        <v>6915082</v>
      </c>
      <c r="AE3" s="27">
        <v>0</v>
      </c>
      <c r="AF3" s="31">
        <v>39875</v>
      </c>
      <c r="AG3" s="23" t="s">
        <v>82</v>
      </c>
      <c r="AH3" s="31">
        <v>39877</v>
      </c>
      <c r="AI3" s="32">
        <v>2</v>
      </c>
      <c r="AJ3" s="31">
        <v>39899</v>
      </c>
      <c r="AK3" s="32">
        <v>24</v>
      </c>
      <c r="AL3" s="33" t="s">
        <v>83</v>
      </c>
      <c r="AM3" s="33" t="s">
        <v>84</v>
      </c>
      <c r="AN3" s="33" t="s">
        <v>84</v>
      </c>
      <c r="AO3" s="34">
        <v>40060</v>
      </c>
      <c r="AP3" s="24">
        <v>181</v>
      </c>
      <c r="AQ3" s="35">
        <v>116237999.22</v>
      </c>
      <c r="AR3" s="34">
        <v>40961</v>
      </c>
      <c r="AS3" s="24">
        <v>1069</v>
      </c>
      <c r="AT3" s="35">
        <v>51301022.759999998</v>
      </c>
      <c r="AU3" s="34">
        <v>40756</v>
      </c>
      <c r="AV3" s="24">
        <v>868</v>
      </c>
      <c r="AW3" s="35">
        <v>200000000</v>
      </c>
      <c r="AX3" s="34">
        <v>41473</v>
      </c>
      <c r="AY3" s="24">
        <v>1575</v>
      </c>
      <c r="AZ3" s="35">
        <v>180510445.05000001</v>
      </c>
      <c r="BA3" s="34">
        <v>41190</v>
      </c>
      <c r="BB3" s="24">
        <v>1295</v>
      </c>
      <c r="BC3" s="34">
        <v>41571</v>
      </c>
      <c r="BD3" s="24">
        <v>1671</v>
      </c>
      <c r="BE3" s="34">
        <v>41821</v>
      </c>
      <c r="BF3" s="24">
        <v>1918</v>
      </c>
      <c r="BG3" s="23" t="s">
        <v>85</v>
      </c>
      <c r="BH3" s="23" t="s">
        <v>86</v>
      </c>
      <c r="BI3" s="36">
        <v>19222222.020000011</v>
      </c>
      <c r="BJ3" s="37">
        <f>AA3/J3</f>
        <v>0.89707595854309041</v>
      </c>
      <c r="BK3" s="38">
        <v>4199382204.8299999</v>
      </c>
      <c r="BL3" s="39">
        <f>AB3/O3</f>
        <v>8.3082830568085464E-2</v>
      </c>
      <c r="BM3" s="38">
        <v>0</v>
      </c>
      <c r="BN3" s="40">
        <v>1</v>
      </c>
      <c r="BO3" s="38">
        <v>0</v>
      </c>
      <c r="BP3" s="41">
        <v>1</v>
      </c>
      <c r="BQ3" s="38">
        <v>169129383.70381108</v>
      </c>
      <c r="BR3" s="38">
        <v>1590361.7238110919</v>
      </c>
      <c r="BS3" s="38">
        <v>4599114871.9000006</v>
      </c>
      <c r="BT3" s="40">
        <f>AB3/BS3</f>
        <v>8.2735581877910858E-2</v>
      </c>
      <c r="BU3" s="41">
        <f>BQ3/J3</f>
        <v>0.90559143900225403</v>
      </c>
    </row>
    <row r="4" spans="1:76" s="42" customFormat="1" ht="15" customHeight="1" x14ac:dyDescent="0.25">
      <c r="A4" s="23" t="s">
        <v>89</v>
      </c>
      <c r="B4" s="23" t="s">
        <v>90</v>
      </c>
      <c r="C4" s="24">
        <v>26154889</v>
      </c>
      <c r="D4" s="23" t="s">
        <v>91</v>
      </c>
      <c r="E4" s="25">
        <v>417608839</v>
      </c>
      <c r="F4" s="26">
        <v>3</v>
      </c>
      <c r="G4" s="26">
        <v>5</v>
      </c>
      <c r="H4" s="27">
        <v>304923520</v>
      </c>
      <c r="I4" s="26">
        <v>5</v>
      </c>
      <c r="J4" s="25">
        <v>304923520</v>
      </c>
      <c r="K4" s="26">
        <v>109</v>
      </c>
      <c r="L4" s="26">
        <v>229</v>
      </c>
      <c r="M4" s="28">
        <v>121159251</v>
      </c>
      <c r="N4" s="26">
        <v>227</v>
      </c>
      <c r="O4" s="25">
        <v>112685319</v>
      </c>
      <c r="P4" s="29">
        <v>379196828.35000002</v>
      </c>
      <c r="Q4" s="27">
        <v>0</v>
      </c>
      <c r="R4" s="27">
        <v>0</v>
      </c>
      <c r="S4" s="27">
        <v>0</v>
      </c>
      <c r="T4" s="27">
        <v>8751987</v>
      </c>
      <c r="U4" s="38">
        <v>980053</v>
      </c>
      <c r="V4" s="27">
        <v>369464788.35000002</v>
      </c>
      <c r="W4" s="30">
        <v>14189743</v>
      </c>
      <c r="X4" s="27">
        <v>515882272.86000001</v>
      </c>
      <c r="Y4" s="27">
        <v>122495701.51000001</v>
      </c>
      <c r="Z4" s="27">
        <v>393386571.35000002</v>
      </c>
      <c r="AA4" s="27">
        <v>83043755</v>
      </c>
      <c r="AB4" s="27">
        <v>39451946.509999998</v>
      </c>
      <c r="AC4" s="27">
        <v>379196828.35000002</v>
      </c>
      <c r="AD4" s="27">
        <v>14189743</v>
      </c>
      <c r="AE4" s="27">
        <v>0</v>
      </c>
      <c r="AF4" s="31">
        <v>39869</v>
      </c>
      <c r="AG4" s="23" t="s">
        <v>88</v>
      </c>
      <c r="AH4" s="31">
        <v>39876</v>
      </c>
      <c r="AI4" s="32">
        <v>9</v>
      </c>
      <c r="AJ4" s="31">
        <v>39951</v>
      </c>
      <c r="AK4" s="32">
        <v>83</v>
      </c>
      <c r="AL4" s="33" t="s">
        <v>83</v>
      </c>
      <c r="AM4" s="33" t="s">
        <v>84</v>
      </c>
      <c r="AN4" s="33" t="s">
        <v>84</v>
      </c>
      <c r="AO4" s="34">
        <v>40297</v>
      </c>
      <c r="AP4" s="24">
        <v>424</v>
      </c>
      <c r="AQ4" s="35">
        <v>74098958</v>
      </c>
      <c r="AR4" s="34">
        <v>40731</v>
      </c>
      <c r="AS4" s="24">
        <v>852</v>
      </c>
      <c r="AT4" s="35">
        <v>8944797</v>
      </c>
      <c r="AU4" s="34">
        <v>40621</v>
      </c>
      <c r="AV4" s="24">
        <v>744</v>
      </c>
      <c r="AW4" s="35">
        <v>31580530</v>
      </c>
      <c r="AX4" s="34">
        <v>41102</v>
      </c>
      <c r="AY4" s="24">
        <v>1217</v>
      </c>
      <c r="AZ4" s="35">
        <v>7871416.5099999998</v>
      </c>
      <c r="BA4" s="34">
        <v>40731</v>
      </c>
      <c r="BB4" s="24">
        <v>852</v>
      </c>
      <c r="BC4" s="34">
        <v>41284</v>
      </c>
      <c r="BD4" s="24">
        <v>1395</v>
      </c>
      <c r="BE4" s="34">
        <v>41404</v>
      </c>
      <c r="BF4" s="24">
        <v>1515</v>
      </c>
      <c r="BG4" s="23" t="s">
        <v>85</v>
      </c>
      <c r="BH4" s="23" t="s">
        <v>86</v>
      </c>
      <c r="BI4" s="36">
        <v>221879765</v>
      </c>
      <c r="BJ4" s="37">
        <f t="shared" ref="BJ4:BJ27" si="0">AA4/J4</f>
        <v>0.27234289765512348</v>
      </c>
      <c r="BK4" s="38">
        <v>73233372.49000001</v>
      </c>
      <c r="BL4" s="39">
        <f t="shared" ref="BL4:BL27" si="1">AB4/O4</f>
        <v>0.35010724431636031</v>
      </c>
      <c r="BM4" s="38">
        <v>0</v>
      </c>
      <c r="BN4" s="40">
        <v>1</v>
      </c>
      <c r="BO4" s="38">
        <v>0</v>
      </c>
      <c r="BP4" s="41">
        <v>1</v>
      </c>
      <c r="BQ4" s="38">
        <v>109207837.98132919</v>
      </c>
      <c r="BR4" s="38">
        <v>26164082.981329188</v>
      </c>
      <c r="BS4" s="38">
        <v>334565084</v>
      </c>
      <c r="BT4" s="40">
        <f t="shared" ref="BT4:BT27" si="2">AB4/BS4</f>
        <v>0.1179200950628787</v>
      </c>
      <c r="BU4" s="41">
        <f t="shared" ref="BU4:BU27" si="3">BQ4/J4</f>
        <v>0.35814829233681017</v>
      </c>
    </row>
    <row r="5" spans="1:76" s="42" customFormat="1" ht="15" customHeight="1" x14ac:dyDescent="0.25">
      <c r="A5" s="23" t="s">
        <v>92</v>
      </c>
      <c r="B5" s="23" t="s">
        <v>93</v>
      </c>
      <c r="C5" s="24">
        <v>25263447</v>
      </c>
      <c r="D5" s="23" t="s">
        <v>94</v>
      </c>
      <c r="E5" s="25">
        <v>330720868</v>
      </c>
      <c r="F5" s="26">
        <v>2</v>
      </c>
      <c r="G5" s="26">
        <v>3</v>
      </c>
      <c r="H5" s="27">
        <v>50883204</v>
      </c>
      <c r="I5" s="26">
        <v>3</v>
      </c>
      <c r="J5" s="25">
        <v>50883204</v>
      </c>
      <c r="K5" s="26">
        <v>20</v>
      </c>
      <c r="L5" s="26">
        <v>20</v>
      </c>
      <c r="M5" s="28">
        <v>279837664</v>
      </c>
      <c r="N5" s="26">
        <v>20</v>
      </c>
      <c r="O5" s="25">
        <v>279837664</v>
      </c>
      <c r="P5" s="29">
        <v>577272</v>
      </c>
      <c r="Q5" s="27">
        <v>0</v>
      </c>
      <c r="R5" s="27">
        <v>0</v>
      </c>
      <c r="S5" s="27">
        <v>67244</v>
      </c>
      <c r="T5" s="27">
        <v>510028</v>
      </c>
      <c r="U5" s="27">
        <v>0</v>
      </c>
      <c r="V5" s="27">
        <v>0</v>
      </c>
      <c r="W5" s="30">
        <v>52507</v>
      </c>
      <c r="X5" s="27">
        <v>6035111.0800000001</v>
      </c>
      <c r="Y5" s="27">
        <v>5405332.0800000001</v>
      </c>
      <c r="Z5" s="27">
        <v>629779</v>
      </c>
      <c r="AA5" s="27">
        <v>3555441</v>
      </c>
      <c r="AB5" s="27">
        <v>1849891.08</v>
      </c>
      <c r="AC5" s="27">
        <v>577272</v>
      </c>
      <c r="AD5" s="27">
        <v>52507</v>
      </c>
      <c r="AE5" s="27">
        <v>0</v>
      </c>
      <c r="AF5" s="31">
        <v>39983</v>
      </c>
      <c r="AG5" s="23" t="s">
        <v>88</v>
      </c>
      <c r="AH5" s="31">
        <v>40057</v>
      </c>
      <c r="AI5" s="32">
        <v>72</v>
      </c>
      <c r="AJ5" s="31">
        <v>40057</v>
      </c>
      <c r="AK5" s="32">
        <v>72</v>
      </c>
      <c r="AL5" s="33" t="s">
        <v>83</v>
      </c>
      <c r="AM5" s="33" t="s">
        <v>84</v>
      </c>
      <c r="AN5" s="33" t="s">
        <v>84</v>
      </c>
      <c r="AO5" s="34" t="s">
        <v>84</v>
      </c>
      <c r="AP5" s="24" t="s">
        <v>84</v>
      </c>
      <c r="AQ5" s="35">
        <v>0</v>
      </c>
      <c r="AR5" s="34">
        <v>41621</v>
      </c>
      <c r="AS5" s="24">
        <v>1614</v>
      </c>
      <c r="AT5" s="35">
        <v>3555441</v>
      </c>
      <c r="AU5" s="34" t="s">
        <v>84</v>
      </c>
      <c r="AV5" s="24" t="s">
        <v>84</v>
      </c>
      <c r="AW5" s="35">
        <v>0</v>
      </c>
      <c r="AX5" s="34">
        <v>41621</v>
      </c>
      <c r="AY5" s="24">
        <v>1614</v>
      </c>
      <c r="AZ5" s="35">
        <v>1849891.08</v>
      </c>
      <c r="BA5" s="34">
        <v>41493</v>
      </c>
      <c r="BB5" s="24">
        <v>1488</v>
      </c>
      <c r="BC5" s="34">
        <v>41688</v>
      </c>
      <c r="BD5" s="24">
        <v>1679</v>
      </c>
      <c r="BE5" s="34">
        <v>41899</v>
      </c>
      <c r="BF5" s="24">
        <v>1888</v>
      </c>
      <c r="BG5" s="23" t="s">
        <v>85</v>
      </c>
      <c r="BH5" s="23" t="s">
        <v>95</v>
      </c>
      <c r="BI5" s="36">
        <v>47327763</v>
      </c>
      <c r="BJ5" s="37">
        <f t="shared" si="0"/>
        <v>6.9874550352607506E-2</v>
      </c>
      <c r="BK5" s="38">
        <v>277987772.92000002</v>
      </c>
      <c r="BL5" s="39">
        <f t="shared" si="1"/>
        <v>6.6105864863137227E-3</v>
      </c>
      <c r="BM5" s="38">
        <v>0</v>
      </c>
      <c r="BN5" s="40">
        <v>1</v>
      </c>
      <c r="BO5" s="38">
        <v>0</v>
      </c>
      <c r="BP5" s="41">
        <v>1</v>
      </c>
      <c r="BQ5" s="38">
        <v>3823046.313351322</v>
      </c>
      <c r="BR5" s="38">
        <v>267605.31335132191</v>
      </c>
      <c r="BS5" s="38">
        <v>327165427</v>
      </c>
      <c r="BT5" s="40">
        <f t="shared" si="2"/>
        <v>5.6542987960644144E-3</v>
      </c>
      <c r="BU5" s="41">
        <f t="shared" si="3"/>
        <v>7.5133757562737644E-2</v>
      </c>
    </row>
    <row r="6" spans="1:76" s="42" customFormat="1" ht="15" customHeight="1" x14ac:dyDescent="0.25">
      <c r="A6" s="23" t="s">
        <v>96</v>
      </c>
      <c r="B6" s="23" t="s">
        <v>97</v>
      </c>
      <c r="C6" s="24">
        <v>48361534</v>
      </c>
      <c r="D6" s="23" t="s">
        <v>98</v>
      </c>
      <c r="E6" s="25">
        <v>153583829.34999999</v>
      </c>
      <c r="F6" s="26">
        <v>2</v>
      </c>
      <c r="G6" s="26">
        <v>2</v>
      </c>
      <c r="H6" s="27">
        <v>45039612</v>
      </c>
      <c r="I6" s="26">
        <v>37</v>
      </c>
      <c r="J6" s="25">
        <v>45039613</v>
      </c>
      <c r="K6" s="26">
        <v>114</v>
      </c>
      <c r="L6" s="26">
        <v>99</v>
      </c>
      <c r="M6" s="28">
        <v>222038059</v>
      </c>
      <c r="N6" s="26">
        <v>53</v>
      </c>
      <c r="O6" s="25">
        <v>108544216.34999999</v>
      </c>
      <c r="P6" s="29">
        <v>20345091</v>
      </c>
      <c r="Q6" s="27">
        <v>0</v>
      </c>
      <c r="R6" s="27">
        <v>679398</v>
      </c>
      <c r="S6" s="27">
        <v>734</v>
      </c>
      <c r="T6" s="27">
        <v>2038194</v>
      </c>
      <c r="U6" s="27">
        <v>10735542</v>
      </c>
      <c r="V6" s="27">
        <v>6891223</v>
      </c>
      <c r="W6" s="30">
        <v>7104373</v>
      </c>
      <c r="X6" s="27">
        <v>76735904.680000007</v>
      </c>
      <c r="Y6" s="27">
        <v>49286440.68</v>
      </c>
      <c r="Z6" s="27">
        <v>27449464</v>
      </c>
      <c r="AA6" s="27">
        <v>45039613</v>
      </c>
      <c r="AB6" s="27">
        <v>4246827.68</v>
      </c>
      <c r="AC6" s="27">
        <v>20345091</v>
      </c>
      <c r="AD6" s="27">
        <v>7104373</v>
      </c>
      <c r="AE6" s="27">
        <v>0</v>
      </c>
      <c r="AF6" s="31">
        <v>39892</v>
      </c>
      <c r="AG6" s="23" t="s">
        <v>88</v>
      </c>
      <c r="AH6" s="31">
        <v>39923</v>
      </c>
      <c r="AI6" s="32">
        <v>30</v>
      </c>
      <c r="AJ6" s="31">
        <v>39993</v>
      </c>
      <c r="AK6" s="32">
        <v>99</v>
      </c>
      <c r="AL6" s="33" t="s">
        <v>83</v>
      </c>
      <c r="AM6" s="33" t="s">
        <v>84</v>
      </c>
      <c r="AN6" s="33" t="s">
        <v>84</v>
      </c>
      <c r="AO6" s="34">
        <v>40387</v>
      </c>
      <c r="AP6" s="24">
        <v>488</v>
      </c>
      <c r="AQ6" s="35">
        <v>44732323</v>
      </c>
      <c r="AR6" s="34">
        <v>40416</v>
      </c>
      <c r="AS6" s="24">
        <v>516</v>
      </c>
      <c r="AT6" s="35">
        <v>307290</v>
      </c>
      <c r="AU6" s="34" t="s">
        <v>84</v>
      </c>
      <c r="AV6" s="24" t="s">
        <v>84</v>
      </c>
      <c r="AW6" s="35">
        <v>0</v>
      </c>
      <c r="AX6" s="34">
        <v>41565</v>
      </c>
      <c r="AY6" s="24">
        <v>1648</v>
      </c>
      <c r="AZ6" s="35">
        <v>4246827.68</v>
      </c>
      <c r="BA6" s="34">
        <v>40995</v>
      </c>
      <c r="BB6" s="24">
        <v>1087</v>
      </c>
      <c r="BC6" s="34">
        <v>41568</v>
      </c>
      <c r="BD6" s="24">
        <v>1651</v>
      </c>
      <c r="BE6" s="34">
        <v>41628</v>
      </c>
      <c r="BF6" s="24">
        <v>1710</v>
      </c>
      <c r="BG6" s="23" t="s">
        <v>85</v>
      </c>
      <c r="BH6" s="23" t="s">
        <v>99</v>
      </c>
      <c r="BI6" s="36">
        <v>0</v>
      </c>
      <c r="BJ6" s="37">
        <f t="shared" si="0"/>
        <v>1</v>
      </c>
      <c r="BK6" s="38">
        <v>104297388.66999999</v>
      </c>
      <c r="BL6" s="39">
        <f t="shared" si="1"/>
        <v>3.9125324432820414E-2</v>
      </c>
      <c r="BM6" s="38">
        <v>0</v>
      </c>
      <c r="BN6" s="40">
        <v>1</v>
      </c>
      <c r="BO6" s="38">
        <v>0</v>
      </c>
      <c r="BP6" s="41">
        <v>1</v>
      </c>
      <c r="BQ6" s="38">
        <v>45039613</v>
      </c>
      <c r="BR6" s="38">
        <v>0</v>
      </c>
      <c r="BS6" s="38">
        <v>108544216.34999999</v>
      </c>
      <c r="BT6" s="40">
        <f t="shared" si="2"/>
        <v>3.9125324432820414E-2</v>
      </c>
      <c r="BU6" s="41">
        <f t="shared" si="3"/>
        <v>1</v>
      </c>
    </row>
    <row r="7" spans="1:76" s="42" customFormat="1" ht="15" customHeight="1" x14ac:dyDescent="0.25">
      <c r="A7" s="43" t="s">
        <v>100</v>
      </c>
      <c r="B7" s="44" t="s">
        <v>101</v>
      </c>
      <c r="C7" s="45">
        <v>45193690</v>
      </c>
      <c r="D7" s="43" t="s">
        <v>81</v>
      </c>
      <c r="E7" s="25">
        <v>249896774.00999999</v>
      </c>
      <c r="F7" s="43">
        <v>0</v>
      </c>
      <c r="G7" s="43">
        <v>0</v>
      </c>
      <c r="H7" s="46">
        <v>0</v>
      </c>
      <c r="I7" s="43">
        <v>0</v>
      </c>
      <c r="J7" s="47">
        <v>0</v>
      </c>
      <c r="K7" s="43">
        <v>9</v>
      </c>
      <c r="L7" s="43">
        <v>9</v>
      </c>
      <c r="M7" s="48">
        <v>249896774.00999999</v>
      </c>
      <c r="N7" s="43">
        <v>9</v>
      </c>
      <c r="O7" s="47">
        <v>249896774.00999999</v>
      </c>
      <c r="P7" s="29">
        <v>213628</v>
      </c>
      <c r="Q7" s="49">
        <v>0</v>
      </c>
      <c r="R7" s="49">
        <v>0</v>
      </c>
      <c r="S7" s="49">
        <v>1340</v>
      </c>
      <c r="T7" s="49">
        <v>167833</v>
      </c>
      <c r="U7" s="49">
        <v>0</v>
      </c>
      <c r="V7" s="49">
        <v>44455</v>
      </c>
      <c r="W7" s="29">
        <v>901144</v>
      </c>
      <c r="X7" s="27">
        <v>1339432</v>
      </c>
      <c r="Y7" s="27">
        <v>224660</v>
      </c>
      <c r="Z7" s="27">
        <v>1114772</v>
      </c>
      <c r="AA7" s="27">
        <v>0</v>
      </c>
      <c r="AB7" s="27">
        <v>224660</v>
      </c>
      <c r="AC7" s="49">
        <v>213628</v>
      </c>
      <c r="AD7" s="49">
        <v>901144</v>
      </c>
      <c r="AE7" s="49">
        <v>0</v>
      </c>
      <c r="AF7" s="50">
        <v>40280</v>
      </c>
      <c r="AG7" s="43" t="s">
        <v>82</v>
      </c>
      <c r="AH7" s="50">
        <v>40290</v>
      </c>
      <c r="AI7" s="32">
        <v>10</v>
      </c>
      <c r="AJ7" s="50">
        <v>40290</v>
      </c>
      <c r="AK7" s="32">
        <v>10</v>
      </c>
      <c r="AL7" s="51" t="s">
        <v>83</v>
      </c>
      <c r="AM7" s="52" t="s">
        <v>84</v>
      </c>
      <c r="AN7" s="52" t="s">
        <v>84</v>
      </c>
      <c r="AO7" s="53" t="s">
        <v>84</v>
      </c>
      <c r="AP7" s="24" t="s">
        <v>84</v>
      </c>
      <c r="AQ7" s="54">
        <v>0</v>
      </c>
      <c r="AR7" s="53" t="s">
        <v>84</v>
      </c>
      <c r="AS7" s="24" t="s">
        <v>84</v>
      </c>
      <c r="AT7" s="54">
        <v>0</v>
      </c>
      <c r="AU7" s="53" t="s">
        <v>84</v>
      </c>
      <c r="AV7" s="24" t="s">
        <v>84</v>
      </c>
      <c r="AW7" s="54">
        <v>0</v>
      </c>
      <c r="AX7" s="55">
        <v>40736</v>
      </c>
      <c r="AY7" s="24">
        <v>450</v>
      </c>
      <c r="AZ7" s="54">
        <v>224660</v>
      </c>
      <c r="BA7" s="55">
        <v>40673</v>
      </c>
      <c r="BB7" s="24">
        <v>388</v>
      </c>
      <c r="BC7" s="55">
        <v>40816</v>
      </c>
      <c r="BD7" s="24">
        <v>528</v>
      </c>
      <c r="BE7" s="55">
        <v>40877</v>
      </c>
      <c r="BF7" s="24">
        <v>588</v>
      </c>
      <c r="BG7" s="43" t="s">
        <v>85</v>
      </c>
      <c r="BH7" s="56" t="s">
        <v>102</v>
      </c>
      <c r="BI7" s="36">
        <v>0</v>
      </c>
      <c r="BJ7" s="37" t="s">
        <v>84</v>
      </c>
      <c r="BK7" s="38">
        <v>249672114.00999999</v>
      </c>
      <c r="BL7" s="39">
        <f t="shared" si="1"/>
        <v>8.9901120528674725E-4</v>
      </c>
      <c r="BM7" s="38">
        <v>0</v>
      </c>
      <c r="BN7" s="40">
        <v>1</v>
      </c>
      <c r="BO7" s="38">
        <v>0</v>
      </c>
      <c r="BP7" s="41">
        <v>1</v>
      </c>
      <c r="BQ7" s="38">
        <v>0</v>
      </c>
      <c r="BR7" s="38">
        <v>0</v>
      </c>
      <c r="BS7" s="38">
        <v>249896774.00999999</v>
      </c>
      <c r="BT7" s="40">
        <f t="shared" si="2"/>
        <v>8.9901120528674725E-4</v>
      </c>
      <c r="BU7" s="41" t="s">
        <v>84</v>
      </c>
    </row>
    <row r="8" spans="1:76" s="68" customFormat="1" ht="15" customHeight="1" x14ac:dyDescent="0.25">
      <c r="A8" s="57" t="s">
        <v>103</v>
      </c>
      <c r="B8" s="57" t="s">
        <v>104</v>
      </c>
      <c r="C8" s="32">
        <v>26505312</v>
      </c>
      <c r="D8" s="57" t="s">
        <v>87</v>
      </c>
      <c r="E8" s="58">
        <v>199947055</v>
      </c>
      <c r="F8" s="59">
        <v>2</v>
      </c>
      <c r="G8" s="59">
        <v>2</v>
      </c>
      <c r="H8" s="60">
        <v>185361342</v>
      </c>
      <c r="I8" s="59">
        <v>2</v>
      </c>
      <c r="J8" s="58">
        <v>185361342</v>
      </c>
      <c r="K8" s="59">
        <v>16</v>
      </c>
      <c r="L8" s="59">
        <v>16</v>
      </c>
      <c r="M8" s="61">
        <v>14585713</v>
      </c>
      <c r="N8" s="59">
        <v>16</v>
      </c>
      <c r="O8" s="58">
        <v>14585713</v>
      </c>
      <c r="P8" s="62">
        <v>5979499</v>
      </c>
      <c r="Q8" s="60">
        <v>0</v>
      </c>
      <c r="R8" s="60">
        <v>0</v>
      </c>
      <c r="S8" s="60">
        <v>43264</v>
      </c>
      <c r="T8" s="60">
        <v>3103756</v>
      </c>
      <c r="U8" s="60">
        <v>0</v>
      </c>
      <c r="V8" s="60">
        <v>2832479</v>
      </c>
      <c r="W8" s="63">
        <v>0</v>
      </c>
      <c r="X8" s="60">
        <v>140287742</v>
      </c>
      <c r="Y8" s="60">
        <v>134308243</v>
      </c>
      <c r="Z8" s="60">
        <v>5979499</v>
      </c>
      <c r="AA8" s="27">
        <v>131983714</v>
      </c>
      <c r="AB8" s="27">
        <v>2324529</v>
      </c>
      <c r="AC8" s="60">
        <v>5979499</v>
      </c>
      <c r="AD8" s="60">
        <v>0</v>
      </c>
      <c r="AE8" s="60">
        <v>0</v>
      </c>
      <c r="AF8" s="64">
        <v>39723</v>
      </c>
      <c r="AG8" s="57" t="s">
        <v>82</v>
      </c>
      <c r="AH8" s="64">
        <v>39741</v>
      </c>
      <c r="AI8" s="32">
        <v>18</v>
      </c>
      <c r="AJ8" s="64">
        <v>39741</v>
      </c>
      <c r="AK8" s="32">
        <v>18</v>
      </c>
      <c r="AL8" s="65" t="s">
        <v>83</v>
      </c>
      <c r="AM8" s="65" t="s">
        <v>84</v>
      </c>
      <c r="AN8" s="65" t="s">
        <v>84</v>
      </c>
      <c r="AO8" s="66" t="s">
        <v>84</v>
      </c>
      <c r="AP8" s="32" t="s">
        <v>84</v>
      </c>
      <c r="AQ8" s="67">
        <v>0</v>
      </c>
      <c r="AR8" s="66">
        <v>39970</v>
      </c>
      <c r="AS8" s="32">
        <v>244</v>
      </c>
      <c r="AT8" s="67">
        <v>131983714</v>
      </c>
      <c r="AU8" s="66" t="s">
        <v>84</v>
      </c>
      <c r="AV8" s="32" t="s">
        <v>84</v>
      </c>
      <c r="AW8" s="67">
        <v>0</v>
      </c>
      <c r="AX8" s="66">
        <v>40461</v>
      </c>
      <c r="AY8" s="32">
        <v>728</v>
      </c>
      <c r="AZ8" s="67">
        <v>2324529</v>
      </c>
      <c r="BA8" s="66">
        <v>40398</v>
      </c>
      <c r="BB8" s="32">
        <v>666</v>
      </c>
      <c r="BC8" s="66">
        <v>40570</v>
      </c>
      <c r="BD8" s="32">
        <v>835</v>
      </c>
      <c r="BE8" s="66" t="s">
        <v>84</v>
      </c>
      <c r="BF8" s="32" t="s">
        <v>84</v>
      </c>
      <c r="BG8" s="57" t="s">
        <v>85</v>
      </c>
      <c r="BH8" s="57" t="s">
        <v>105</v>
      </c>
      <c r="BI8" s="36">
        <v>53377628</v>
      </c>
      <c r="BJ8" s="37">
        <f t="shared" si="0"/>
        <v>0.71203473483699742</v>
      </c>
      <c r="BK8" s="38">
        <v>12261184</v>
      </c>
      <c r="BL8" s="39">
        <f t="shared" si="1"/>
        <v>0.15937026870061136</v>
      </c>
      <c r="BM8" s="38">
        <v>0</v>
      </c>
      <c r="BN8" s="40">
        <v>1</v>
      </c>
      <c r="BO8" s="38">
        <v>0</v>
      </c>
      <c r="BP8" s="41">
        <v>1</v>
      </c>
      <c r="BQ8" s="38">
        <v>133809372.39777082</v>
      </c>
      <c r="BR8" s="38">
        <v>1825658.3977708216</v>
      </c>
      <c r="BS8" s="38">
        <v>67963341</v>
      </c>
      <c r="BT8" s="40">
        <f t="shared" si="2"/>
        <v>3.4202688770112108E-2</v>
      </c>
      <c r="BU8" s="41">
        <f t="shared" si="3"/>
        <v>0.7218839211779704</v>
      </c>
    </row>
    <row r="9" spans="1:76" s="42" customFormat="1" ht="15" customHeight="1" x14ac:dyDescent="0.25">
      <c r="A9" s="23" t="s">
        <v>106</v>
      </c>
      <c r="B9" s="23" t="s">
        <v>107</v>
      </c>
      <c r="C9" s="24">
        <v>15504026</v>
      </c>
      <c r="D9" s="23" t="s">
        <v>81</v>
      </c>
      <c r="E9" s="25">
        <v>191997335</v>
      </c>
      <c r="F9" s="26">
        <v>0</v>
      </c>
      <c r="G9" s="26">
        <v>0</v>
      </c>
      <c r="H9" s="27">
        <v>0</v>
      </c>
      <c r="I9" s="26">
        <v>0</v>
      </c>
      <c r="J9" s="25">
        <v>0</v>
      </c>
      <c r="K9" s="26">
        <v>71</v>
      </c>
      <c r="L9" s="26">
        <v>71</v>
      </c>
      <c r="M9" s="28">
        <v>191997335</v>
      </c>
      <c r="N9" s="26">
        <v>71</v>
      </c>
      <c r="O9" s="25">
        <v>191997335</v>
      </c>
      <c r="P9" s="29">
        <v>53706622</v>
      </c>
      <c r="Q9" s="27">
        <v>0</v>
      </c>
      <c r="R9" s="27">
        <v>0</v>
      </c>
      <c r="S9" s="27">
        <v>579007</v>
      </c>
      <c r="T9" s="27">
        <v>7781474</v>
      </c>
      <c r="U9" s="27">
        <v>39087919</v>
      </c>
      <c r="V9" s="27">
        <v>6258222</v>
      </c>
      <c r="W9" s="30">
        <v>30249581</v>
      </c>
      <c r="X9" s="27">
        <v>123309594</v>
      </c>
      <c r="Y9" s="27">
        <v>39353391</v>
      </c>
      <c r="Z9" s="27">
        <v>83956203</v>
      </c>
      <c r="AA9" s="27">
        <v>0</v>
      </c>
      <c r="AB9" s="27">
        <v>39353391</v>
      </c>
      <c r="AC9" s="27">
        <v>53706622</v>
      </c>
      <c r="AD9" s="27">
        <v>30249581</v>
      </c>
      <c r="AE9" s="27">
        <v>0</v>
      </c>
      <c r="AF9" s="31">
        <v>39783</v>
      </c>
      <c r="AG9" s="23" t="s">
        <v>82</v>
      </c>
      <c r="AH9" s="31">
        <v>39797</v>
      </c>
      <c r="AI9" s="32">
        <v>14</v>
      </c>
      <c r="AJ9" s="31">
        <v>39862</v>
      </c>
      <c r="AK9" s="32">
        <v>77</v>
      </c>
      <c r="AL9" s="33" t="s">
        <v>83</v>
      </c>
      <c r="AM9" s="33" t="s">
        <v>84</v>
      </c>
      <c r="AN9" s="33" t="s">
        <v>84</v>
      </c>
      <c r="AO9" s="34" t="s">
        <v>84</v>
      </c>
      <c r="AP9" s="24" t="s">
        <v>84</v>
      </c>
      <c r="AQ9" s="35">
        <v>0</v>
      </c>
      <c r="AR9" s="34" t="s">
        <v>84</v>
      </c>
      <c r="AS9" s="24" t="s">
        <v>84</v>
      </c>
      <c r="AT9" s="35">
        <v>0</v>
      </c>
      <c r="AU9" s="34" t="s">
        <v>84</v>
      </c>
      <c r="AV9" s="24" t="s">
        <v>84</v>
      </c>
      <c r="AW9" s="35">
        <v>0</v>
      </c>
      <c r="AX9" s="34">
        <v>40323</v>
      </c>
      <c r="AY9" s="24">
        <v>534</v>
      </c>
      <c r="AZ9" s="35">
        <v>39353391</v>
      </c>
      <c r="BA9" s="34">
        <v>40292</v>
      </c>
      <c r="BB9" s="24">
        <v>503</v>
      </c>
      <c r="BC9" s="34">
        <v>40494</v>
      </c>
      <c r="BD9" s="24">
        <v>701</v>
      </c>
      <c r="BE9" s="34" t="s">
        <v>84</v>
      </c>
      <c r="BF9" s="24" t="s">
        <v>84</v>
      </c>
      <c r="BG9" s="23" t="s">
        <v>85</v>
      </c>
      <c r="BH9" s="23" t="s">
        <v>108</v>
      </c>
      <c r="BI9" s="36">
        <v>0</v>
      </c>
      <c r="BJ9" s="37" t="s">
        <v>84</v>
      </c>
      <c r="BK9" s="38">
        <v>152643944</v>
      </c>
      <c r="BL9" s="39">
        <f t="shared" si="1"/>
        <v>0.2049684231294148</v>
      </c>
      <c r="BM9" s="38">
        <v>0</v>
      </c>
      <c r="BN9" s="40">
        <v>1</v>
      </c>
      <c r="BO9" s="38">
        <v>0</v>
      </c>
      <c r="BP9" s="41">
        <v>1</v>
      </c>
      <c r="BQ9" s="38">
        <v>0</v>
      </c>
      <c r="BR9" s="38">
        <v>0</v>
      </c>
      <c r="BS9" s="38">
        <v>191997335</v>
      </c>
      <c r="BT9" s="40">
        <f t="shared" si="2"/>
        <v>0.2049684231294148</v>
      </c>
      <c r="BU9" s="41" t="s">
        <v>84</v>
      </c>
    </row>
    <row r="10" spans="1:76" s="42" customFormat="1" ht="15" customHeight="1" x14ac:dyDescent="0.25">
      <c r="A10" s="23" t="s">
        <v>109</v>
      </c>
      <c r="B10" s="23" t="s">
        <v>110</v>
      </c>
      <c r="C10" s="24">
        <v>25722387</v>
      </c>
      <c r="D10" s="23" t="s">
        <v>87</v>
      </c>
      <c r="E10" s="25">
        <v>171458251</v>
      </c>
      <c r="F10" s="26">
        <v>1</v>
      </c>
      <c r="G10" s="26">
        <v>1</v>
      </c>
      <c r="H10" s="27">
        <v>75000000</v>
      </c>
      <c r="I10" s="26">
        <v>1</v>
      </c>
      <c r="J10" s="25">
        <v>75000000</v>
      </c>
      <c r="K10" s="26">
        <v>8</v>
      </c>
      <c r="L10" s="26">
        <v>8</v>
      </c>
      <c r="M10" s="28">
        <v>96458251</v>
      </c>
      <c r="N10" s="26">
        <v>8</v>
      </c>
      <c r="O10" s="25">
        <v>96458251</v>
      </c>
      <c r="P10" s="29">
        <v>1094772</v>
      </c>
      <c r="Q10" s="27">
        <v>1813</v>
      </c>
      <c r="R10" s="27">
        <v>0</v>
      </c>
      <c r="S10" s="27">
        <v>15613</v>
      </c>
      <c r="T10" s="27">
        <v>855791</v>
      </c>
      <c r="U10" s="27">
        <v>0</v>
      </c>
      <c r="V10" s="27">
        <v>221555</v>
      </c>
      <c r="W10" s="30">
        <v>0</v>
      </c>
      <c r="X10" s="27">
        <v>17087939</v>
      </c>
      <c r="Y10" s="27">
        <v>15993167</v>
      </c>
      <c r="Z10" s="27">
        <v>1094772</v>
      </c>
      <c r="AA10" s="27">
        <v>12568066</v>
      </c>
      <c r="AB10" s="27">
        <v>3425101</v>
      </c>
      <c r="AC10" s="27">
        <v>1094772</v>
      </c>
      <c r="AD10" s="27">
        <v>0</v>
      </c>
      <c r="AE10" s="27">
        <v>0</v>
      </c>
      <c r="AF10" s="31">
        <v>40080</v>
      </c>
      <c r="AG10" s="23" t="s">
        <v>88</v>
      </c>
      <c r="AH10" s="31">
        <v>40123</v>
      </c>
      <c r="AI10" s="32">
        <v>42</v>
      </c>
      <c r="AJ10" s="31">
        <v>40190</v>
      </c>
      <c r="AK10" s="32">
        <v>108</v>
      </c>
      <c r="AL10" s="33" t="s">
        <v>83</v>
      </c>
      <c r="AM10" s="33" t="s">
        <v>84</v>
      </c>
      <c r="AN10" s="33" t="s">
        <v>84</v>
      </c>
      <c r="AO10" s="34" t="s">
        <v>84</v>
      </c>
      <c r="AP10" s="24" t="s">
        <v>84</v>
      </c>
      <c r="AQ10" s="35">
        <v>0</v>
      </c>
      <c r="AR10" s="34">
        <v>40637</v>
      </c>
      <c r="AS10" s="24">
        <v>550</v>
      </c>
      <c r="AT10" s="35">
        <v>12568066</v>
      </c>
      <c r="AU10" s="34" t="s">
        <v>84</v>
      </c>
      <c r="AV10" s="24" t="s">
        <v>84</v>
      </c>
      <c r="AW10" s="35">
        <v>0</v>
      </c>
      <c r="AX10" s="34">
        <v>40820</v>
      </c>
      <c r="AY10" s="24">
        <v>730</v>
      </c>
      <c r="AZ10" s="35">
        <v>3425101</v>
      </c>
      <c r="BA10" s="34">
        <v>40763</v>
      </c>
      <c r="BB10" s="24">
        <v>674</v>
      </c>
      <c r="BC10" s="34">
        <v>40835</v>
      </c>
      <c r="BD10" s="24">
        <v>745</v>
      </c>
      <c r="BE10" s="34" t="s">
        <v>84</v>
      </c>
      <c r="BF10" s="24" t="s">
        <v>84</v>
      </c>
      <c r="BG10" s="23" t="s">
        <v>85</v>
      </c>
      <c r="BH10" s="23" t="s">
        <v>111</v>
      </c>
      <c r="BI10" s="36">
        <v>62431934</v>
      </c>
      <c r="BJ10" s="37">
        <f t="shared" si="0"/>
        <v>0.16757421333333333</v>
      </c>
      <c r="BK10" s="38">
        <v>93033150</v>
      </c>
      <c r="BL10" s="39">
        <f t="shared" si="1"/>
        <v>3.550863678836557E-2</v>
      </c>
      <c r="BM10" s="38">
        <v>0</v>
      </c>
      <c r="BN10" s="40">
        <v>1</v>
      </c>
      <c r="BO10" s="38">
        <v>0</v>
      </c>
      <c r="BP10" s="41">
        <v>1</v>
      </c>
      <c r="BQ10" s="38">
        <v>13913873.984145364</v>
      </c>
      <c r="BR10" s="38">
        <v>1345807.9841453643</v>
      </c>
      <c r="BS10" s="38">
        <v>158890185</v>
      </c>
      <c r="BT10" s="40">
        <f t="shared" si="2"/>
        <v>2.1556403877306833E-2</v>
      </c>
      <c r="BU10" s="41">
        <f t="shared" si="3"/>
        <v>0.18551831978860486</v>
      </c>
    </row>
    <row r="11" spans="1:76" s="42" customFormat="1" ht="15" customHeight="1" x14ac:dyDescent="0.25">
      <c r="A11" s="23" t="s">
        <v>112</v>
      </c>
      <c r="B11" s="23" t="s">
        <v>113</v>
      </c>
      <c r="C11" s="24">
        <v>47972106</v>
      </c>
      <c r="D11" s="23" t="s">
        <v>81</v>
      </c>
      <c r="E11" s="25">
        <v>165839841.57999998</v>
      </c>
      <c r="F11" s="26">
        <v>5</v>
      </c>
      <c r="G11" s="26">
        <v>19</v>
      </c>
      <c r="H11" s="27">
        <v>95425957.319999993</v>
      </c>
      <c r="I11" s="26">
        <v>19</v>
      </c>
      <c r="J11" s="25">
        <v>95425957.319999993</v>
      </c>
      <c r="K11" s="26">
        <v>74</v>
      </c>
      <c r="L11" s="26">
        <v>278</v>
      </c>
      <c r="M11" s="28">
        <v>89450773.870000005</v>
      </c>
      <c r="N11" s="26">
        <v>277</v>
      </c>
      <c r="O11" s="25">
        <v>70413884.260000005</v>
      </c>
      <c r="P11" s="29">
        <v>118917788</v>
      </c>
      <c r="Q11" s="27">
        <v>0</v>
      </c>
      <c r="R11" s="27">
        <v>0</v>
      </c>
      <c r="S11" s="27">
        <v>61084</v>
      </c>
      <c r="T11" s="27">
        <v>1356909</v>
      </c>
      <c r="U11" s="27">
        <v>98934473</v>
      </c>
      <c r="V11" s="27">
        <v>18565322</v>
      </c>
      <c r="W11" s="30">
        <v>118247</v>
      </c>
      <c r="X11" s="27">
        <v>138687142</v>
      </c>
      <c r="Y11" s="27">
        <v>19651107</v>
      </c>
      <c r="Z11" s="27">
        <v>119036035</v>
      </c>
      <c r="AA11" s="27">
        <v>18078714</v>
      </c>
      <c r="AB11" s="27">
        <v>1572393</v>
      </c>
      <c r="AC11" s="27">
        <v>118917788</v>
      </c>
      <c r="AD11" s="27">
        <v>118247</v>
      </c>
      <c r="AE11" s="27">
        <v>0</v>
      </c>
      <c r="AF11" s="31">
        <v>39927</v>
      </c>
      <c r="AG11" s="23" t="s">
        <v>88</v>
      </c>
      <c r="AH11" s="31">
        <v>40018</v>
      </c>
      <c r="AI11" s="32">
        <v>90</v>
      </c>
      <c r="AJ11" s="31">
        <v>40085</v>
      </c>
      <c r="AK11" s="32">
        <v>155</v>
      </c>
      <c r="AL11" s="33" t="s">
        <v>83</v>
      </c>
      <c r="AM11" s="33" t="s">
        <v>84</v>
      </c>
      <c r="AN11" s="33" t="s">
        <v>84</v>
      </c>
      <c r="AO11" s="34">
        <v>40598</v>
      </c>
      <c r="AP11" s="24">
        <v>660</v>
      </c>
      <c r="AQ11" s="35">
        <v>15649797</v>
      </c>
      <c r="AR11" s="34">
        <v>41376</v>
      </c>
      <c r="AS11" s="24">
        <v>1428</v>
      </c>
      <c r="AT11" s="35">
        <v>2428917</v>
      </c>
      <c r="AU11" s="34" t="s">
        <v>84</v>
      </c>
      <c r="AV11" s="24" t="s">
        <v>84</v>
      </c>
      <c r="AW11" s="35">
        <v>0</v>
      </c>
      <c r="AX11" s="34">
        <v>41738</v>
      </c>
      <c r="AY11" s="24">
        <v>1785</v>
      </c>
      <c r="AZ11" s="35">
        <v>1572393</v>
      </c>
      <c r="BA11" s="34">
        <v>41583</v>
      </c>
      <c r="BB11" s="24">
        <v>1631</v>
      </c>
      <c r="BC11" s="34">
        <v>42114</v>
      </c>
      <c r="BD11" s="24">
        <v>2156</v>
      </c>
      <c r="BE11" s="34">
        <v>42228</v>
      </c>
      <c r="BF11" s="24">
        <v>2268</v>
      </c>
      <c r="BG11" s="23" t="s">
        <v>85</v>
      </c>
      <c r="BH11" s="23"/>
      <c r="BI11" s="36">
        <v>77347243.319999993</v>
      </c>
      <c r="BJ11" s="37">
        <f t="shared" si="0"/>
        <v>0.18945279154365838</v>
      </c>
      <c r="BK11" s="38">
        <v>68841491.260000005</v>
      </c>
      <c r="BL11" s="39">
        <f t="shared" si="1"/>
        <v>2.2330723784445859E-2</v>
      </c>
      <c r="BM11" s="38">
        <v>0</v>
      </c>
      <c r="BN11" s="40">
        <v>1</v>
      </c>
      <c r="BO11" s="38">
        <v>0</v>
      </c>
      <c r="BP11" s="41">
        <v>1</v>
      </c>
      <c r="BQ11" s="38">
        <v>18901801.005070519</v>
      </c>
      <c r="BR11" s="38">
        <v>823087.00507051696</v>
      </c>
      <c r="BS11" s="38">
        <v>147761127.57999998</v>
      </c>
      <c r="BT11" s="40">
        <f t="shared" si="2"/>
        <v>1.0641452361336942E-2</v>
      </c>
      <c r="BU11" s="41">
        <f t="shared" si="3"/>
        <v>0.19807819104906121</v>
      </c>
    </row>
    <row r="12" spans="1:76" s="42" customFormat="1" ht="15" customHeight="1" x14ac:dyDescent="0.25">
      <c r="A12" s="23" t="s">
        <v>114</v>
      </c>
      <c r="B12" s="23" t="s">
        <v>115</v>
      </c>
      <c r="C12" s="24">
        <v>25132377</v>
      </c>
      <c r="D12" s="23" t="s">
        <v>87</v>
      </c>
      <c r="E12" s="25">
        <v>145068470.50999999</v>
      </c>
      <c r="F12" s="23">
        <v>2</v>
      </c>
      <c r="G12" s="23">
        <v>2</v>
      </c>
      <c r="H12" s="27">
        <v>89445090.510000005</v>
      </c>
      <c r="I12" s="23">
        <v>2</v>
      </c>
      <c r="J12" s="25">
        <v>89445090.510000005</v>
      </c>
      <c r="K12" s="23">
        <v>8</v>
      </c>
      <c r="L12" s="23">
        <v>93</v>
      </c>
      <c r="M12" s="28">
        <v>55623380</v>
      </c>
      <c r="N12" s="23">
        <v>93</v>
      </c>
      <c r="O12" s="25">
        <v>55623380</v>
      </c>
      <c r="P12" s="29">
        <v>827590</v>
      </c>
      <c r="Q12" s="27">
        <v>0</v>
      </c>
      <c r="R12" s="27">
        <v>0</v>
      </c>
      <c r="S12" s="27">
        <v>2507</v>
      </c>
      <c r="T12" s="27">
        <v>427377</v>
      </c>
      <c r="U12" s="27">
        <v>0</v>
      </c>
      <c r="V12" s="27">
        <v>397706</v>
      </c>
      <c r="W12" s="30">
        <v>10625</v>
      </c>
      <c r="X12" s="27">
        <v>11529253</v>
      </c>
      <c r="Y12" s="27">
        <v>10691038</v>
      </c>
      <c r="Z12" s="27">
        <v>838215</v>
      </c>
      <c r="AA12" s="27">
        <v>9854096</v>
      </c>
      <c r="AB12" s="27">
        <v>836942</v>
      </c>
      <c r="AC12" s="27">
        <v>827590</v>
      </c>
      <c r="AD12" s="27">
        <v>10625</v>
      </c>
      <c r="AE12" s="49">
        <v>0</v>
      </c>
      <c r="AF12" s="31">
        <v>39640</v>
      </c>
      <c r="AG12" s="23" t="s">
        <v>88</v>
      </c>
      <c r="AH12" s="31">
        <v>39686</v>
      </c>
      <c r="AI12" s="32">
        <v>45</v>
      </c>
      <c r="AJ12" s="31">
        <v>39686</v>
      </c>
      <c r="AK12" s="32">
        <v>45</v>
      </c>
      <c r="AL12" s="33" t="s">
        <v>83</v>
      </c>
      <c r="AM12" s="33" t="s">
        <v>84</v>
      </c>
      <c r="AN12" s="33" t="s">
        <v>84</v>
      </c>
      <c r="AO12" s="34" t="s">
        <v>84</v>
      </c>
      <c r="AP12" s="24" t="s">
        <v>84</v>
      </c>
      <c r="AQ12" s="35">
        <v>0</v>
      </c>
      <c r="AR12" s="34">
        <v>39887</v>
      </c>
      <c r="AS12" s="24">
        <v>244</v>
      </c>
      <c r="AT12" s="35">
        <v>9854096</v>
      </c>
      <c r="AU12" s="34" t="s">
        <v>84</v>
      </c>
      <c r="AV12" s="24" t="s">
        <v>84</v>
      </c>
      <c r="AW12" s="35">
        <v>0</v>
      </c>
      <c r="AX12" s="34">
        <v>40211</v>
      </c>
      <c r="AY12" s="24">
        <v>561</v>
      </c>
      <c r="AZ12" s="35">
        <v>836942</v>
      </c>
      <c r="BA12" s="34">
        <v>40162</v>
      </c>
      <c r="BB12" s="24">
        <v>514</v>
      </c>
      <c r="BC12" s="34">
        <v>40298</v>
      </c>
      <c r="BD12" s="24">
        <v>649</v>
      </c>
      <c r="BE12" s="34">
        <v>42906</v>
      </c>
      <c r="BF12" s="24">
        <v>3219</v>
      </c>
      <c r="BG12" s="43" t="s">
        <v>85</v>
      </c>
      <c r="BH12" s="23"/>
      <c r="BI12" s="36">
        <v>79590994.510000005</v>
      </c>
      <c r="BJ12" s="37">
        <f t="shared" si="0"/>
        <v>0.1101692216287523</v>
      </c>
      <c r="BK12" s="38">
        <v>54786438</v>
      </c>
      <c r="BL12" s="39">
        <f t="shared" si="1"/>
        <v>1.5046586525306445E-2</v>
      </c>
      <c r="BM12" s="38">
        <v>0</v>
      </c>
      <c r="BN12" s="40">
        <v>1</v>
      </c>
      <c r="BO12" s="38">
        <v>0</v>
      </c>
      <c r="BP12" s="41">
        <v>1</v>
      </c>
      <c r="BQ12" s="38">
        <v>10346743.666851884</v>
      </c>
      <c r="BR12" s="38">
        <v>492647.66685188451</v>
      </c>
      <c r="BS12" s="38">
        <v>135214374.50999999</v>
      </c>
      <c r="BT12" s="40">
        <f t="shared" si="2"/>
        <v>6.189741312881661E-3</v>
      </c>
      <c r="BU12" s="41">
        <f t="shared" si="3"/>
        <v>0.11567704395911045</v>
      </c>
    </row>
    <row r="13" spans="1:76" s="42" customFormat="1" ht="15" customHeight="1" x14ac:dyDescent="0.25">
      <c r="A13" s="23" t="s">
        <v>116</v>
      </c>
      <c r="B13" s="23" t="s">
        <v>117</v>
      </c>
      <c r="C13" s="24">
        <v>49062697</v>
      </c>
      <c r="D13" s="23" t="s">
        <v>91</v>
      </c>
      <c r="E13" s="25">
        <f t="shared" ref="E13:E20" si="4">J13+O13</f>
        <v>115690569</v>
      </c>
      <c r="F13" s="26">
        <v>4</v>
      </c>
      <c r="G13" s="26">
        <v>211</v>
      </c>
      <c r="H13" s="27">
        <v>54592311</v>
      </c>
      <c r="I13" s="26">
        <v>211</v>
      </c>
      <c r="J13" s="25">
        <v>54592311</v>
      </c>
      <c r="K13" s="26">
        <v>32</v>
      </c>
      <c r="L13" s="26">
        <v>514</v>
      </c>
      <c r="M13" s="28">
        <v>61098258</v>
      </c>
      <c r="N13" s="26">
        <v>514</v>
      </c>
      <c r="O13" s="25">
        <v>61098258</v>
      </c>
      <c r="P13" s="29">
        <f t="shared" ref="P13:P20" si="5">Q13+R13+S13+T13+U13+V13</f>
        <v>5517886</v>
      </c>
      <c r="Q13" s="27">
        <v>0</v>
      </c>
      <c r="R13" s="27">
        <v>0</v>
      </c>
      <c r="S13" s="27">
        <v>152541</v>
      </c>
      <c r="T13" s="27">
        <v>2048401</v>
      </c>
      <c r="U13" s="27">
        <v>0</v>
      </c>
      <c r="V13" s="27">
        <v>3316944</v>
      </c>
      <c r="W13" s="30">
        <v>949460</v>
      </c>
      <c r="X13" s="27">
        <f t="shared" ref="X13:X20" si="6">Y13+Z13</f>
        <v>40014181</v>
      </c>
      <c r="Y13" s="27">
        <f t="shared" ref="Y13:Y20" si="7">AQ13+AT13+AW13+AZ13</f>
        <v>33546835</v>
      </c>
      <c r="Z13" s="27">
        <f t="shared" ref="Z13:Z20" si="8">AC13+AD13</f>
        <v>6467346</v>
      </c>
      <c r="AA13" s="27">
        <f t="shared" ref="AA13:AA20" si="9">AQ13+AT13</f>
        <v>29251201</v>
      </c>
      <c r="AB13" s="27">
        <f t="shared" ref="AB13:AB20" si="10">AW13+AZ13</f>
        <v>4295634</v>
      </c>
      <c r="AC13" s="27">
        <v>5517886</v>
      </c>
      <c r="AD13" s="27">
        <v>949460</v>
      </c>
      <c r="AE13" s="27">
        <v>0</v>
      </c>
      <c r="AF13" s="31">
        <v>40035</v>
      </c>
      <c r="AG13" s="23" t="s">
        <v>82</v>
      </c>
      <c r="AH13" s="31">
        <v>40050</v>
      </c>
      <c r="AI13" s="32">
        <f t="shared" ref="AI13:AI20" si="11">DAYS360(AF13,AH13)</f>
        <v>15</v>
      </c>
      <c r="AJ13" s="31">
        <v>40142</v>
      </c>
      <c r="AK13" s="32">
        <f t="shared" ref="AK13:AK20" si="12">DAYS360(AF13,AJ13)</f>
        <v>105</v>
      </c>
      <c r="AL13" s="33" t="s">
        <v>83</v>
      </c>
      <c r="AM13" s="33" t="s">
        <v>84</v>
      </c>
      <c r="AN13" s="33" t="s">
        <v>84</v>
      </c>
      <c r="AO13" s="34">
        <v>40240</v>
      </c>
      <c r="AP13" s="24">
        <f t="shared" ref="AP13" si="13">DAYS360(AF13,AO13)</f>
        <v>203</v>
      </c>
      <c r="AQ13" s="35">
        <v>13312550</v>
      </c>
      <c r="AR13" s="34">
        <v>40466</v>
      </c>
      <c r="AS13" s="24">
        <f t="shared" ref="AS13" si="14">DAYS360(AF13,AR13)</f>
        <v>425</v>
      </c>
      <c r="AT13" s="35">
        <v>15938651</v>
      </c>
      <c r="AU13" s="34">
        <v>40714</v>
      </c>
      <c r="AV13" s="24">
        <f t="shared" ref="AV13" si="15">DAYS360(AF13,AU13)</f>
        <v>670</v>
      </c>
      <c r="AW13" s="35">
        <v>3000000</v>
      </c>
      <c r="AX13" s="34">
        <v>40867</v>
      </c>
      <c r="AY13" s="24">
        <f t="shared" ref="AY13:AY15" si="16">DAYS360(AF13,AX13)</f>
        <v>820</v>
      </c>
      <c r="AZ13" s="35">
        <v>1295634</v>
      </c>
      <c r="BA13" s="34">
        <v>40836</v>
      </c>
      <c r="BB13" s="24">
        <f t="shared" ref="BB13:BB20" si="17">DAYS360(AF13,BA13)</f>
        <v>790</v>
      </c>
      <c r="BC13" s="34">
        <v>40940</v>
      </c>
      <c r="BD13" s="24">
        <f t="shared" ref="BD13:BD20" si="18">DAYS360(AF13,BC13)</f>
        <v>891</v>
      </c>
      <c r="BE13" s="34">
        <v>41156</v>
      </c>
      <c r="BF13" s="24">
        <f>DAYS360(AF13,BE13)</f>
        <v>1104</v>
      </c>
      <c r="BG13" s="23" t="s">
        <v>85</v>
      </c>
      <c r="BH13" s="23" t="s">
        <v>118</v>
      </c>
      <c r="BI13" s="36">
        <f t="shared" ref="BI13:BI20" si="19">J13-AA13</f>
        <v>25341110</v>
      </c>
      <c r="BJ13" s="37">
        <f t="shared" si="0"/>
        <v>0.53581173729758391</v>
      </c>
      <c r="BK13" s="38">
        <f t="shared" ref="BK13:BK20" si="20">O13-AB13</f>
        <v>56802624</v>
      </c>
      <c r="BL13" s="39">
        <f t="shared" si="1"/>
        <v>7.0306979946956921E-2</v>
      </c>
      <c r="BM13" s="38">
        <f t="shared" ref="BM13:BM20" si="21">P13-AC13</f>
        <v>0</v>
      </c>
      <c r="BN13" s="40">
        <v>1</v>
      </c>
      <c r="BO13" s="38">
        <f t="shared" ref="BO13:BO20" si="22">W13-AD13</f>
        <v>0</v>
      </c>
      <c r="BP13" s="41">
        <v>1</v>
      </c>
      <c r="BQ13" s="38">
        <f t="shared" ref="BQ13:BQ20" si="23">AA13+BR13</f>
        <v>30510536.141295109</v>
      </c>
      <c r="BR13" s="38">
        <f t="shared" ref="BR13:BR20" si="24">BT13*BI13</f>
        <v>1259335.1412951099</v>
      </c>
      <c r="BS13" s="38">
        <f t="shared" ref="BS13:BS20" si="25">O13+BI13</f>
        <v>86439368</v>
      </c>
      <c r="BT13" s="40">
        <f t="shared" si="2"/>
        <v>4.9695342520320138E-2</v>
      </c>
      <c r="BU13" s="41">
        <f t="shared" si="3"/>
        <v>0.55887973200649277</v>
      </c>
    </row>
    <row r="14" spans="1:76" s="42" customFormat="1" ht="15" customHeight="1" x14ac:dyDescent="0.25">
      <c r="A14" s="23" t="s">
        <v>119</v>
      </c>
      <c r="B14" s="23" t="s">
        <v>120</v>
      </c>
      <c r="C14" s="24">
        <v>28362101</v>
      </c>
      <c r="D14" s="23" t="s">
        <v>121</v>
      </c>
      <c r="E14" s="25">
        <f t="shared" si="4"/>
        <v>107341228</v>
      </c>
      <c r="F14" s="26">
        <v>0</v>
      </c>
      <c r="G14" s="26">
        <v>0</v>
      </c>
      <c r="H14" s="27">
        <v>0</v>
      </c>
      <c r="I14" s="26">
        <v>0</v>
      </c>
      <c r="J14" s="25">
        <v>0</v>
      </c>
      <c r="K14" s="26">
        <v>44</v>
      </c>
      <c r="L14" s="26">
        <v>107</v>
      </c>
      <c r="M14" s="28">
        <v>117666343</v>
      </c>
      <c r="N14" s="26">
        <v>106</v>
      </c>
      <c r="O14" s="25">
        <v>107341228</v>
      </c>
      <c r="P14" s="29">
        <f t="shared" si="5"/>
        <v>2928889</v>
      </c>
      <c r="Q14" s="27">
        <v>0</v>
      </c>
      <c r="R14" s="27">
        <v>0</v>
      </c>
      <c r="S14" s="27">
        <v>512398</v>
      </c>
      <c r="T14" s="27">
        <v>1976239</v>
      </c>
      <c r="U14" s="27">
        <v>411900</v>
      </c>
      <c r="V14" s="27">
        <v>28352</v>
      </c>
      <c r="W14" s="30">
        <v>433933</v>
      </c>
      <c r="X14" s="27">
        <f t="shared" si="6"/>
        <v>12272646</v>
      </c>
      <c r="Y14" s="27">
        <f t="shared" si="7"/>
        <v>8909824</v>
      </c>
      <c r="Z14" s="27">
        <f t="shared" si="8"/>
        <v>3362822</v>
      </c>
      <c r="AA14" s="27">
        <f t="shared" si="9"/>
        <v>0</v>
      </c>
      <c r="AB14" s="27">
        <f t="shared" si="10"/>
        <v>8909824</v>
      </c>
      <c r="AC14" s="27">
        <v>2928889</v>
      </c>
      <c r="AD14" s="27">
        <v>433933</v>
      </c>
      <c r="AE14" s="27">
        <v>0</v>
      </c>
      <c r="AF14" s="31">
        <v>40070</v>
      </c>
      <c r="AG14" s="23" t="s">
        <v>88</v>
      </c>
      <c r="AH14" s="31">
        <v>40154</v>
      </c>
      <c r="AI14" s="32">
        <f t="shared" si="11"/>
        <v>83</v>
      </c>
      <c r="AJ14" s="31">
        <v>40154</v>
      </c>
      <c r="AK14" s="32">
        <f t="shared" si="12"/>
        <v>83</v>
      </c>
      <c r="AL14" s="33" t="s">
        <v>83</v>
      </c>
      <c r="AM14" s="33" t="s">
        <v>84</v>
      </c>
      <c r="AN14" s="33" t="s">
        <v>84</v>
      </c>
      <c r="AO14" s="34" t="s">
        <v>84</v>
      </c>
      <c r="AP14" s="24" t="s">
        <v>84</v>
      </c>
      <c r="AQ14" s="35">
        <v>0</v>
      </c>
      <c r="AR14" s="34" t="s">
        <v>84</v>
      </c>
      <c r="AS14" s="24" t="s">
        <v>84</v>
      </c>
      <c r="AT14" s="35">
        <v>0</v>
      </c>
      <c r="AU14" s="34" t="s">
        <v>84</v>
      </c>
      <c r="AV14" s="24" t="s">
        <v>84</v>
      </c>
      <c r="AW14" s="35">
        <v>0</v>
      </c>
      <c r="AX14" s="34">
        <v>41968</v>
      </c>
      <c r="AY14" s="24">
        <f t="shared" si="16"/>
        <v>1871</v>
      </c>
      <c r="AZ14" s="35">
        <v>8909824</v>
      </c>
      <c r="BA14" s="34">
        <v>41925</v>
      </c>
      <c r="BB14" s="24">
        <f t="shared" si="17"/>
        <v>1829</v>
      </c>
      <c r="BC14" s="34">
        <v>42548</v>
      </c>
      <c r="BD14" s="24">
        <f t="shared" si="18"/>
        <v>2443</v>
      </c>
      <c r="BE14" s="34" t="s">
        <v>84</v>
      </c>
      <c r="BF14" s="24" t="s">
        <v>84</v>
      </c>
      <c r="BG14" s="23" t="s">
        <v>85</v>
      </c>
      <c r="BH14" s="23" t="s">
        <v>122</v>
      </c>
      <c r="BI14" s="36">
        <f t="shared" si="19"/>
        <v>0</v>
      </c>
      <c r="BJ14" s="37" t="s">
        <v>84</v>
      </c>
      <c r="BK14" s="38">
        <f t="shared" si="20"/>
        <v>98431404</v>
      </c>
      <c r="BL14" s="39">
        <f t="shared" si="1"/>
        <v>8.3004677382673503E-2</v>
      </c>
      <c r="BM14" s="38">
        <f t="shared" si="21"/>
        <v>0</v>
      </c>
      <c r="BN14" s="40">
        <v>1</v>
      </c>
      <c r="BO14" s="38">
        <f t="shared" si="22"/>
        <v>0</v>
      </c>
      <c r="BP14" s="41">
        <v>1</v>
      </c>
      <c r="BQ14" s="38">
        <f t="shared" si="23"/>
        <v>0</v>
      </c>
      <c r="BR14" s="38">
        <f t="shared" si="24"/>
        <v>0</v>
      </c>
      <c r="BS14" s="38">
        <f t="shared" si="25"/>
        <v>107341228</v>
      </c>
      <c r="BT14" s="40">
        <f t="shared" si="2"/>
        <v>8.3004677382673503E-2</v>
      </c>
      <c r="BU14" s="41" t="s">
        <v>84</v>
      </c>
    </row>
    <row r="15" spans="1:76" s="42" customFormat="1" ht="15" customHeight="1" x14ac:dyDescent="0.25">
      <c r="A15" s="23" t="s">
        <v>123</v>
      </c>
      <c r="B15" s="23" t="s">
        <v>124</v>
      </c>
      <c r="C15" s="24">
        <v>26402505</v>
      </c>
      <c r="D15" s="23" t="s">
        <v>87</v>
      </c>
      <c r="E15" s="25">
        <f t="shared" si="4"/>
        <v>105873387</v>
      </c>
      <c r="F15" s="26">
        <v>1</v>
      </c>
      <c r="G15" s="26">
        <v>1</v>
      </c>
      <c r="H15" s="27">
        <v>1894384</v>
      </c>
      <c r="I15" s="26">
        <v>1</v>
      </c>
      <c r="J15" s="25">
        <v>1894384</v>
      </c>
      <c r="K15" s="26">
        <v>18</v>
      </c>
      <c r="L15" s="26">
        <v>57</v>
      </c>
      <c r="M15" s="28">
        <v>105873387</v>
      </c>
      <c r="N15" s="26">
        <v>57</v>
      </c>
      <c r="O15" s="25">
        <v>103979003</v>
      </c>
      <c r="P15" s="29">
        <f t="shared" si="5"/>
        <v>3790512</v>
      </c>
      <c r="Q15" s="27">
        <v>0</v>
      </c>
      <c r="R15" s="27">
        <v>0</v>
      </c>
      <c r="S15" s="27">
        <v>14115</v>
      </c>
      <c r="T15" s="27">
        <v>2447410</v>
      </c>
      <c r="U15" s="27">
        <v>858618</v>
      </c>
      <c r="V15" s="27">
        <v>470369</v>
      </c>
      <c r="W15" s="30">
        <v>4194916</v>
      </c>
      <c r="X15" s="27">
        <f t="shared" si="6"/>
        <v>19651769</v>
      </c>
      <c r="Y15" s="27">
        <f t="shared" si="7"/>
        <v>11666341</v>
      </c>
      <c r="Z15" s="27">
        <f t="shared" si="8"/>
        <v>7985428</v>
      </c>
      <c r="AA15" s="27">
        <f t="shared" si="9"/>
        <v>319872</v>
      </c>
      <c r="AB15" s="27">
        <f t="shared" si="10"/>
        <v>11346469</v>
      </c>
      <c r="AC15" s="27">
        <v>3790512</v>
      </c>
      <c r="AD15" s="27">
        <v>4194916</v>
      </c>
      <c r="AE15" s="27">
        <v>0</v>
      </c>
      <c r="AF15" s="31">
        <v>39625</v>
      </c>
      <c r="AG15" s="23" t="s">
        <v>88</v>
      </c>
      <c r="AH15" s="31">
        <v>39715</v>
      </c>
      <c r="AI15" s="32">
        <f t="shared" si="11"/>
        <v>88</v>
      </c>
      <c r="AJ15" s="31">
        <v>39778</v>
      </c>
      <c r="AK15" s="32">
        <f t="shared" si="12"/>
        <v>150</v>
      </c>
      <c r="AL15" s="33" t="s">
        <v>83</v>
      </c>
      <c r="AM15" s="33" t="s">
        <v>84</v>
      </c>
      <c r="AN15" s="33" t="s">
        <v>84</v>
      </c>
      <c r="AO15" s="34" t="s">
        <v>84</v>
      </c>
      <c r="AP15" s="24" t="s">
        <v>84</v>
      </c>
      <c r="AQ15" s="35">
        <v>0</v>
      </c>
      <c r="AR15" s="34">
        <v>40091</v>
      </c>
      <c r="AS15" s="24">
        <f t="shared" ref="AS15" si="26">DAYS360(AF15,AR15)</f>
        <v>459</v>
      </c>
      <c r="AT15" s="35">
        <v>319872</v>
      </c>
      <c r="AU15" s="34">
        <v>40293</v>
      </c>
      <c r="AV15" s="24">
        <f t="shared" ref="AV15" si="27">DAYS360(AF15,AU15)</f>
        <v>659</v>
      </c>
      <c r="AW15" s="35">
        <v>8860642</v>
      </c>
      <c r="AX15" s="34">
        <v>42955</v>
      </c>
      <c r="AY15" s="24">
        <f t="shared" si="16"/>
        <v>3282</v>
      </c>
      <c r="AZ15" s="35">
        <v>2485827</v>
      </c>
      <c r="BA15" s="34">
        <v>42345</v>
      </c>
      <c r="BB15" s="24">
        <f t="shared" si="17"/>
        <v>2681</v>
      </c>
      <c r="BC15" s="34">
        <v>43087</v>
      </c>
      <c r="BD15" s="24">
        <f t="shared" si="18"/>
        <v>3412</v>
      </c>
      <c r="BE15" s="34" t="s">
        <v>84</v>
      </c>
      <c r="BF15" s="24" t="s">
        <v>84</v>
      </c>
      <c r="BG15" s="23" t="s">
        <v>85</v>
      </c>
      <c r="BH15" s="23" t="s">
        <v>122</v>
      </c>
      <c r="BI15" s="36">
        <f t="shared" si="19"/>
        <v>1574512</v>
      </c>
      <c r="BJ15" s="37">
        <f t="shared" si="0"/>
        <v>0.16885277747278271</v>
      </c>
      <c r="BK15" s="38">
        <f t="shared" si="20"/>
        <v>92632534</v>
      </c>
      <c r="BL15" s="39">
        <f t="shared" si="1"/>
        <v>0.1091226947040452</v>
      </c>
      <c r="BM15" s="38">
        <f t="shared" si="21"/>
        <v>0</v>
      </c>
      <c r="BN15" s="40">
        <v>1</v>
      </c>
      <c r="BO15" s="38">
        <f t="shared" si="22"/>
        <v>0</v>
      </c>
      <c r="BP15" s="41">
        <v>1</v>
      </c>
      <c r="BQ15" s="38">
        <f t="shared" si="23"/>
        <v>489124.07652372355</v>
      </c>
      <c r="BR15" s="38">
        <f t="shared" si="24"/>
        <v>169252.07652372355</v>
      </c>
      <c r="BS15" s="38">
        <f t="shared" si="25"/>
        <v>105553515</v>
      </c>
      <c r="BT15" s="40">
        <f t="shared" si="2"/>
        <v>0.10749494225748901</v>
      </c>
      <c r="BU15" s="41">
        <f t="shared" si="3"/>
        <v>0.25819690016581831</v>
      </c>
    </row>
    <row r="16" spans="1:76" s="42" customFormat="1" ht="15" customHeight="1" x14ac:dyDescent="0.25">
      <c r="A16" s="23" t="s">
        <v>125</v>
      </c>
      <c r="B16" s="23" t="s">
        <v>126</v>
      </c>
      <c r="C16" s="24">
        <v>26188180</v>
      </c>
      <c r="D16" s="23" t="s">
        <v>87</v>
      </c>
      <c r="E16" s="25">
        <f t="shared" si="4"/>
        <v>98174582</v>
      </c>
      <c r="F16" s="23">
        <v>0</v>
      </c>
      <c r="G16" s="23">
        <v>0</v>
      </c>
      <c r="H16" s="27">
        <v>0</v>
      </c>
      <c r="I16" s="23">
        <v>0</v>
      </c>
      <c r="J16" s="25">
        <v>0</v>
      </c>
      <c r="K16" s="23">
        <v>10</v>
      </c>
      <c r="L16" s="23">
        <v>14</v>
      </c>
      <c r="M16" s="28">
        <v>98358085.799999997</v>
      </c>
      <c r="N16" s="23">
        <v>14</v>
      </c>
      <c r="O16" s="25">
        <v>98174582</v>
      </c>
      <c r="P16" s="29">
        <f t="shared" si="5"/>
        <v>122774</v>
      </c>
      <c r="Q16" s="27">
        <v>1061</v>
      </c>
      <c r="R16" s="27">
        <v>12000</v>
      </c>
      <c r="S16" s="27">
        <v>6087</v>
      </c>
      <c r="T16" s="27">
        <v>75626</v>
      </c>
      <c r="U16" s="27">
        <v>0</v>
      </c>
      <c r="V16" s="27">
        <v>28000</v>
      </c>
      <c r="W16" s="30">
        <v>0</v>
      </c>
      <c r="X16" s="27">
        <f t="shared" si="6"/>
        <v>605988</v>
      </c>
      <c r="Y16" s="27">
        <f t="shared" si="7"/>
        <v>483214</v>
      </c>
      <c r="Z16" s="27">
        <f t="shared" si="8"/>
        <v>122774</v>
      </c>
      <c r="AA16" s="27">
        <f t="shared" si="9"/>
        <v>0</v>
      </c>
      <c r="AB16" s="27">
        <f t="shared" si="10"/>
        <v>483214</v>
      </c>
      <c r="AC16" s="27">
        <v>122774</v>
      </c>
      <c r="AD16" s="27">
        <v>0</v>
      </c>
      <c r="AE16" s="49">
        <v>0</v>
      </c>
      <c r="AF16" s="31">
        <v>39961</v>
      </c>
      <c r="AG16" s="23" t="s">
        <v>88</v>
      </c>
      <c r="AH16" s="31">
        <v>40137</v>
      </c>
      <c r="AI16" s="32">
        <f t="shared" si="11"/>
        <v>172</v>
      </c>
      <c r="AJ16" s="31">
        <v>40233</v>
      </c>
      <c r="AK16" s="32">
        <f t="shared" si="12"/>
        <v>266</v>
      </c>
      <c r="AL16" s="33" t="s">
        <v>83</v>
      </c>
      <c r="AM16" s="33" t="s">
        <v>84</v>
      </c>
      <c r="AN16" s="33" t="s">
        <v>84</v>
      </c>
      <c r="AO16" s="34" t="s">
        <v>84</v>
      </c>
      <c r="AP16" s="24" t="s">
        <v>84</v>
      </c>
      <c r="AQ16" s="35">
        <v>0</v>
      </c>
      <c r="AR16" s="34" t="s">
        <v>84</v>
      </c>
      <c r="AS16" s="24" t="s">
        <v>84</v>
      </c>
      <c r="AT16" s="35">
        <v>0</v>
      </c>
      <c r="AU16" s="34" t="s">
        <v>84</v>
      </c>
      <c r="AV16" s="24" t="s">
        <v>84</v>
      </c>
      <c r="AW16" s="35">
        <v>0</v>
      </c>
      <c r="AX16" s="34">
        <v>41083</v>
      </c>
      <c r="AY16" s="24">
        <f>DAYS360(AF16,AX16)</f>
        <v>1105</v>
      </c>
      <c r="AZ16" s="35">
        <v>483214</v>
      </c>
      <c r="BA16" s="34">
        <v>41050</v>
      </c>
      <c r="BB16" s="24">
        <f t="shared" si="17"/>
        <v>1073</v>
      </c>
      <c r="BC16" s="34">
        <v>41103</v>
      </c>
      <c r="BD16" s="24">
        <f t="shared" si="18"/>
        <v>1125</v>
      </c>
      <c r="BE16" s="34">
        <v>41214</v>
      </c>
      <c r="BF16" s="24">
        <f t="shared" ref="BF16:BF17" si="28">DAYS360(AF16,BE16)</f>
        <v>1233</v>
      </c>
      <c r="BG16" s="69" t="s">
        <v>85</v>
      </c>
      <c r="BH16" s="23" t="s">
        <v>118</v>
      </c>
      <c r="BI16" s="36">
        <f t="shared" si="19"/>
        <v>0</v>
      </c>
      <c r="BJ16" s="37" t="s">
        <v>84</v>
      </c>
      <c r="BK16" s="38">
        <f t="shared" si="20"/>
        <v>97691368</v>
      </c>
      <c r="BL16" s="39">
        <f t="shared" si="1"/>
        <v>4.9219868336185021E-3</v>
      </c>
      <c r="BM16" s="38">
        <f t="shared" si="21"/>
        <v>0</v>
      </c>
      <c r="BN16" s="40">
        <v>1</v>
      </c>
      <c r="BO16" s="38">
        <f t="shared" si="22"/>
        <v>0</v>
      </c>
      <c r="BP16" s="41">
        <v>1</v>
      </c>
      <c r="BQ16" s="38">
        <f t="shared" si="23"/>
        <v>0</v>
      </c>
      <c r="BR16" s="38">
        <f t="shared" si="24"/>
        <v>0</v>
      </c>
      <c r="BS16" s="38">
        <f t="shared" si="25"/>
        <v>98174582</v>
      </c>
      <c r="BT16" s="40">
        <f t="shared" si="2"/>
        <v>4.9219868336185021E-3</v>
      </c>
      <c r="BU16" s="41" t="s">
        <v>84</v>
      </c>
    </row>
    <row r="17" spans="1:89" s="42" customFormat="1" ht="15" customHeight="1" x14ac:dyDescent="0.25">
      <c r="A17" s="23" t="s">
        <v>127</v>
      </c>
      <c r="B17" s="23" t="s">
        <v>128</v>
      </c>
      <c r="C17" s="24">
        <v>63484218</v>
      </c>
      <c r="D17" s="23" t="s">
        <v>94</v>
      </c>
      <c r="E17" s="25">
        <f t="shared" si="4"/>
        <v>93095193</v>
      </c>
      <c r="F17" s="26">
        <v>2</v>
      </c>
      <c r="G17" s="26">
        <v>2</v>
      </c>
      <c r="H17" s="27">
        <v>60518612</v>
      </c>
      <c r="I17" s="26">
        <v>2</v>
      </c>
      <c r="J17" s="25">
        <v>60518612</v>
      </c>
      <c r="K17" s="26">
        <v>28</v>
      </c>
      <c r="L17" s="26">
        <v>28</v>
      </c>
      <c r="M17" s="28">
        <v>32576581</v>
      </c>
      <c r="N17" s="26">
        <v>28</v>
      </c>
      <c r="O17" s="25">
        <v>32576581</v>
      </c>
      <c r="P17" s="29">
        <f t="shared" si="5"/>
        <v>469756</v>
      </c>
      <c r="Q17" s="27">
        <v>0</v>
      </c>
      <c r="R17" s="27">
        <v>0</v>
      </c>
      <c r="S17" s="27">
        <v>33335</v>
      </c>
      <c r="T17" s="27">
        <v>326080</v>
      </c>
      <c r="U17" s="27">
        <v>60341</v>
      </c>
      <c r="V17" s="27">
        <v>50000</v>
      </c>
      <c r="W17" s="30">
        <v>73912</v>
      </c>
      <c r="X17" s="27">
        <f t="shared" si="6"/>
        <v>3193703</v>
      </c>
      <c r="Y17" s="27">
        <f t="shared" si="7"/>
        <v>2650035</v>
      </c>
      <c r="Z17" s="27">
        <f t="shared" si="8"/>
        <v>543668</v>
      </c>
      <c r="AA17" s="27">
        <f t="shared" si="9"/>
        <v>1026742</v>
      </c>
      <c r="AB17" s="27">
        <f t="shared" si="10"/>
        <v>1623293</v>
      </c>
      <c r="AC17" s="27">
        <v>469756</v>
      </c>
      <c r="AD17" s="27">
        <v>73912</v>
      </c>
      <c r="AE17" s="27">
        <v>0</v>
      </c>
      <c r="AF17" s="31">
        <v>39862</v>
      </c>
      <c r="AG17" s="23" t="s">
        <v>88</v>
      </c>
      <c r="AH17" s="31">
        <v>39939</v>
      </c>
      <c r="AI17" s="32">
        <f t="shared" si="11"/>
        <v>78</v>
      </c>
      <c r="AJ17" s="31">
        <v>39939</v>
      </c>
      <c r="AK17" s="32">
        <f t="shared" si="12"/>
        <v>78</v>
      </c>
      <c r="AL17" s="33" t="s">
        <v>83</v>
      </c>
      <c r="AM17" s="33" t="s">
        <v>84</v>
      </c>
      <c r="AN17" s="33" t="s">
        <v>84</v>
      </c>
      <c r="AO17" s="34">
        <v>40470</v>
      </c>
      <c r="AP17" s="24">
        <f t="shared" ref="AP17" si="29">DAYS360(AF17,AO17)</f>
        <v>601</v>
      </c>
      <c r="AQ17" s="35">
        <v>1022692</v>
      </c>
      <c r="AR17" s="34">
        <v>40997</v>
      </c>
      <c r="AS17" s="24">
        <f t="shared" ref="AS17" si="30">DAYS360(AF17,AR17)</f>
        <v>1121</v>
      </c>
      <c r="AT17" s="35">
        <v>4050</v>
      </c>
      <c r="AU17" s="34">
        <v>41320</v>
      </c>
      <c r="AV17" s="24">
        <f t="shared" ref="AV17" si="31">DAYS360(AF17,AU17)</f>
        <v>1437</v>
      </c>
      <c r="AW17" s="35">
        <v>1271338</v>
      </c>
      <c r="AX17" s="34">
        <v>41556</v>
      </c>
      <c r="AY17" s="24">
        <f>DAYS360(AF17,AX17)</f>
        <v>1671</v>
      </c>
      <c r="AZ17" s="35">
        <v>351955</v>
      </c>
      <c r="BA17" s="34">
        <v>41349</v>
      </c>
      <c r="BB17" s="24">
        <f t="shared" si="17"/>
        <v>1468</v>
      </c>
      <c r="BC17" s="34">
        <v>41590</v>
      </c>
      <c r="BD17" s="24">
        <f t="shared" si="18"/>
        <v>1704</v>
      </c>
      <c r="BE17" s="34">
        <v>42360</v>
      </c>
      <c r="BF17" s="24">
        <f t="shared" si="28"/>
        <v>2464</v>
      </c>
      <c r="BG17" s="23" t="s">
        <v>85</v>
      </c>
      <c r="BH17" s="23" t="s">
        <v>129</v>
      </c>
      <c r="BI17" s="36">
        <f t="shared" si="19"/>
        <v>59491870</v>
      </c>
      <c r="BJ17" s="37">
        <f t="shared" si="0"/>
        <v>1.6965722875468461E-2</v>
      </c>
      <c r="BK17" s="38">
        <f t="shared" si="20"/>
        <v>30953288</v>
      </c>
      <c r="BL17" s="39">
        <f t="shared" si="1"/>
        <v>4.9830060435132835E-2</v>
      </c>
      <c r="BM17" s="38">
        <f t="shared" si="21"/>
        <v>0</v>
      </c>
      <c r="BN17" s="40">
        <v>1</v>
      </c>
      <c r="BO17" s="38">
        <f t="shared" si="22"/>
        <v>0</v>
      </c>
      <c r="BP17" s="41">
        <v>1</v>
      </c>
      <c r="BQ17" s="38">
        <f t="shared" si="23"/>
        <v>2075665.2204841808</v>
      </c>
      <c r="BR17" s="38">
        <f t="shared" si="24"/>
        <v>1048923.2204841808</v>
      </c>
      <c r="BS17" s="38">
        <f t="shared" si="25"/>
        <v>92068451</v>
      </c>
      <c r="BT17" s="40">
        <f t="shared" si="2"/>
        <v>1.7631370815611964E-2</v>
      </c>
      <c r="BU17" s="41">
        <f t="shared" si="3"/>
        <v>3.4297964739908128E-2</v>
      </c>
    </row>
    <row r="18" spans="1:89" s="42" customFormat="1" ht="15" customHeight="1" x14ac:dyDescent="0.25">
      <c r="A18" s="23" t="s">
        <v>130</v>
      </c>
      <c r="B18" s="23" t="s">
        <v>131</v>
      </c>
      <c r="C18" s="24">
        <v>60717491</v>
      </c>
      <c r="D18" s="23" t="s">
        <v>132</v>
      </c>
      <c r="E18" s="25">
        <f t="shared" si="4"/>
        <v>82596452</v>
      </c>
      <c r="F18" s="23">
        <v>0</v>
      </c>
      <c r="G18" s="23">
        <v>0</v>
      </c>
      <c r="H18" s="27">
        <v>0</v>
      </c>
      <c r="I18" s="23">
        <v>0</v>
      </c>
      <c r="J18" s="25">
        <v>0</v>
      </c>
      <c r="K18" s="23">
        <v>43</v>
      </c>
      <c r="L18" s="23">
        <v>47</v>
      </c>
      <c r="M18" s="28">
        <v>82596452</v>
      </c>
      <c r="N18" s="23">
        <v>47</v>
      </c>
      <c r="O18" s="25">
        <v>82596452</v>
      </c>
      <c r="P18" s="29">
        <f t="shared" si="5"/>
        <v>861846</v>
      </c>
      <c r="Q18" s="27">
        <v>0</v>
      </c>
      <c r="R18" s="27">
        <v>0</v>
      </c>
      <c r="S18" s="27">
        <v>2693</v>
      </c>
      <c r="T18" s="27">
        <v>201867</v>
      </c>
      <c r="U18" s="27">
        <v>647286</v>
      </c>
      <c r="V18" s="27">
        <v>10000</v>
      </c>
      <c r="W18" s="30">
        <v>510423</v>
      </c>
      <c r="X18" s="27">
        <f t="shared" si="6"/>
        <v>1522467</v>
      </c>
      <c r="Y18" s="27">
        <f t="shared" si="7"/>
        <v>150198</v>
      </c>
      <c r="Z18" s="27">
        <f t="shared" si="8"/>
        <v>1372269</v>
      </c>
      <c r="AA18" s="27">
        <f t="shared" si="9"/>
        <v>0</v>
      </c>
      <c r="AB18" s="27">
        <f t="shared" si="10"/>
        <v>150198</v>
      </c>
      <c r="AC18" s="27">
        <v>861846</v>
      </c>
      <c r="AD18" s="27">
        <v>510423</v>
      </c>
      <c r="AE18" s="49">
        <v>0</v>
      </c>
      <c r="AF18" s="31">
        <v>39756</v>
      </c>
      <c r="AG18" s="23" t="s">
        <v>88</v>
      </c>
      <c r="AH18" s="31">
        <v>39874</v>
      </c>
      <c r="AI18" s="32">
        <f t="shared" si="11"/>
        <v>118</v>
      </c>
      <c r="AJ18" s="31">
        <v>39932</v>
      </c>
      <c r="AK18" s="32">
        <f t="shared" si="12"/>
        <v>175</v>
      </c>
      <c r="AL18" s="33" t="s">
        <v>83</v>
      </c>
      <c r="AM18" s="33" t="s">
        <v>84</v>
      </c>
      <c r="AN18" s="33" t="s">
        <v>84</v>
      </c>
      <c r="AO18" s="34" t="s">
        <v>84</v>
      </c>
      <c r="AP18" s="24" t="s">
        <v>84</v>
      </c>
      <c r="AQ18" s="35">
        <v>0</v>
      </c>
      <c r="AR18" s="34" t="s">
        <v>84</v>
      </c>
      <c r="AS18" s="24" t="s">
        <v>84</v>
      </c>
      <c r="AT18" s="35">
        <v>0</v>
      </c>
      <c r="AU18" s="34" t="s">
        <v>84</v>
      </c>
      <c r="AV18" s="24" t="s">
        <v>84</v>
      </c>
      <c r="AW18" s="35">
        <v>0</v>
      </c>
      <c r="AX18" s="34">
        <v>41369</v>
      </c>
      <c r="AY18" s="24">
        <f>DAYS360(AF18,AX18)</f>
        <v>1591</v>
      </c>
      <c r="AZ18" s="35">
        <v>150198</v>
      </c>
      <c r="BA18" s="34">
        <v>41309</v>
      </c>
      <c r="BB18" s="24">
        <f t="shared" si="17"/>
        <v>1530</v>
      </c>
      <c r="BC18" s="34">
        <v>41597</v>
      </c>
      <c r="BD18" s="24">
        <f t="shared" si="18"/>
        <v>1815</v>
      </c>
      <c r="BE18" s="34" t="s">
        <v>84</v>
      </c>
      <c r="BF18" s="24" t="s">
        <v>84</v>
      </c>
      <c r="BG18" s="31" t="s">
        <v>133</v>
      </c>
      <c r="BH18" s="23" t="s">
        <v>122</v>
      </c>
      <c r="BI18" s="36">
        <f t="shared" si="19"/>
        <v>0</v>
      </c>
      <c r="BJ18" s="37" t="s">
        <v>84</v>
      </c>
      <c r="BK18" s="38">
        <f t="shared" si="20"/>
        <v>82446254</v>
      </c>
      <c r="BL18" s="39">
        <f t="shared" si="1"/>
        <v>1.8184558339140282E-3</v>
      </c>
      <c r="BM18" s="38">
        <f t="shared" si="21"/>
        <v>0</v>
      </c>
      <c r="BN18" s="40">
        <v>1</v>
      </c>
      <c r="BO18" s="38">
        <f t="shared" si="22"/>
        <v>0</v>
      </c>
      <c r="BP18" s="41">
        <v>1</v>
      </c>
      <c r="BQ18" s="38">
        <f t="shared" si="23"/>
        <v>0</v>
      </c>
      <c r="BR18" s="38">
        <f t="shared" si="24"/>
        <v>0</v>
      </c>
      <c r="BS18" s="38">
        <f t="shared" si="25"/>
        <v>82596452</v>
      </c>
      <c r="BT18" s="40">
        <f t="shared" si="2"/>
        <v>1.8184558339140282E-3</v>
      </c>
      <c r="BU18" s="41" t="s">
        <v>84</v>
      </c>
    </row>
    <row r="19" spans="1:89" s="80" customFormat="1" ht="15" customHeight="1" x14ac:dyDescent="0.25">
      <c r="A19" s="79" t="s">
        <v>154</v>
      </c>
      <c r="B19" s="69" t="s">
        <v>134</v>
      </c>
      <c r="C19" s="71">
        <v>25629247</v>
      </c>
      <c r="D19" s="70" t="s">
        <v>87</v>
      </c>
      <c r="E19" s="25">
        <f t="shared" si="4"/>
        <v>81311462</v>
      </c>
      <c r="F19" s="70">
        <v>3</v>
      </c>
      <c r="G19" s="70">
        <v>3</v>
      </c>
      <c r="H19" s="72">
        <v>44126799</v>
      </c>
      <c r="I19" s="70">
        <v>3</v>
      </c>
      <c r="J19" s="47">
        <v>44126799</v>
      </c>
      <c r="K19" s="70">
        <v>30</v>
      </c>
      <c r="L19" s="70">
        <v>30</v>
      </c>
      <c r="M19" s="48">
        <v>42185411</v>
      </c>
      <c r="N19" s="70">
        <v>24</v>
      </c>
      <c r="O19" s="47">
        <v>37184663</v>
      </c>
      <c r="P19" s="29">
        <f t="shared" si="5"/>
        <v>2522612</v>
      </c>
      <c r="Q19" s="49">
        <v>0</v>
      </c>
      <c r="R19" s="49">
        <v>24000</v>
      </c>
      <c r="S19" s="49">
        <v>45198</v>
      </c>
      <c r="T19" s="49">
        <v>599092</v>
      </c>
      <c r="U19" s="49">
        <v>492200</v>
      </c>
      <c r="V19" s="27">
        <v>1362122</v>
      </c>
      <c r="W19" s="30">
        <v>0</v>
      </c>
      <c r="X19" s="27">
        <f t="shared" si="6"/>
        <v>16032792</v>
      </c>
      <c r="Y19" s="27">
        <f t="shared" si="7"/>
        <v>13510180</v>
      </c>
      <c r="Z19" s="27">
        <f t="shared" si="8"/>
        <v>2522612</v>
      </c>
      <c r="AA19" s="27">
        <f t="shared" si="9"/>
        <v>11994495</v>
      </c>
      <c r="AB19" s="27">
        <f t="shared" si="10"/>
        <v>1515685</v>
      </c>
      <c r="AC19" s="49">
        <v>2522612</v>
      </c>
      <c r="AD19" s="27">
        <v>0</v>
      </c>
      <c r="AE19" s="49">
        <v>0</v>
      </c>
      <c r="AF19" s="73">
        <v>39609</v>
      </c>
      <c r="AG19" s="70" t="s">
        <v>82</v>
      </c>
      <c r="AH19" s="73">
        <v>39624</v>
      </c>
      <c r="AI19" s="32">
        <f t="shared" si="11"/>
        <v>15</v>
      </c>
      <c r="AJ19" s="73">
        <v>39624</v>
      </c>
      <c r="AK19" s="32">
        <f t="shared" si="12"/>
        <v>15</v>
      </c>
      <c r="AL19" s="74" t="s">
        <v>83</v>
      </c>
      <c r="AM19" s="75" t="s">
        <v>84</v>
      </c>
      <c r="AN19" s="75" t="s">
        <v>84</v>
      </c>
      <c r="AO19" s="76">
        <v>40770</v>
      </c>
      <c r="AP19" s="24">
        <f t="shared" ref="AP19:AP20" si="32">DAYS360(AF19,AO19)</f>
        <v>1145</v>
      </c>
      <c r="AQ19" s="77">
        <v>11994495</v>
      </c>
      <c r="AR19" s="78" t="s">
        <v>84</v>
      </c>
      <c r="AS19" s="24" t="s">
        <v>84</v>
      </c>
      <c r="AT19" s="77">
        <v>0</v>
      </c>
      <c r="AU19" s="78" t="s">
        <v>84</v>
      </c>
      <c r="AV19" s="24" t="s">
        <v>84</v>
      </c>
      <c r="AW19" s="77">
        <v>0</v>
      </c>
      <c r="AX19" s="76">
        <v>41435</v>
      </c>
      <c r="AY19" s="24">
        <f>DAYS360(AF19,AX19)</f>
        <v>1800</v>
      </c>
      <c r="AZ19" s="77">
        <v>1515685</v>
      </c>
      <c r="BA19" s="76">
        <v>41340</v>
      </c>
      <c r="BB19" s="24">
        <f t="shared" si="17"/>
        <v>1707</v>
      </c>
      <c r="BC19" s="76">
        <v>41530</v>
      </c>
      <c r="BD19" s="24">
        <f t="shared" si="18"/>
        <v>1893</v>
      </c>
      <c r="BE19" s="78" t="s">
        <v>84</v>
      </c>
      <c r="BF19" s="24" t="s">
        <v>84</v>
      </c>
      <c r="BG19" s="79" t="s">
        <v>85</v>
      </c>
      <c r="BH19" s="70" t="s">
        <v>122</v>
      </c>
      <c r="BI19" s="36">
        <f t="shared" si="19"/>
        <v>32132304</v>
      </c>
      <c r="BJ19" s="37">
        <f t="shared" si="0"/>
        <v>0.27181883281404573</v>
      </c>
      <c r="BK19" s="38">
        <f t="shared" si="20"/>
        <v>35668978</v>
      </c>
      <c r="BL19" s="39">
        <f t="shared" si="1"/>
        <v>4.0761025587350355E-2</v>
      </c>
      <c r="BM19" s="38">
        <f t="shared" si="21"/>
        <v>0</v>
      </c>
      <c r="BN19" s="40">
        <v>1</v>
      </c>
      <c r="BO19" s="38">
        <f t="shared" si="22"/>
        <v>0</v>
      </c>
      <c r="BP19" s="41">
        <v>1</v>
      </c>
      <c r="BQ19" s="38">
        <f t="shared" si="23"/>
        <v>12697100.051779602</v>
      </c>
      <c r="BR19" s="38">
        <f t="shared" si="24"/>
        <v>702605.05177960254</v>
      </c>
      <c r="BS19" s="38">
        <f t="shared" si="25"/>
        <v>69316967</v>
      </c>
      <c r="BT19" s="40">
        <f t="shared" si="2"/>
        <v>2.1866002879208493E-2</v>
      </c>
      <c r="BU19" s="41">
        <f t="shared" si="3"/>
        <v>0.28774124431231918</v>
      </c>
    </row>
    <row r="20" spans="1:89" s="80" customFormat="1" ht="15" customHeight="1" x14ac:dyDescent="0.25">
      <c r="A20" s="43" t="s">
        <v>135</v>
      </c>
      <c r="B20" s="43" t="s">
        <v>136</v>
      </c>
      <c r="C20" s="45">
        <v>26026147</v>
      </c>
      <c r="D20" s="43" t="s">
        <v>91</v>
      </c>
      <c r="E20" s="25">
        <f t="shared" si="4"/>
        <v>79715933</v>
      </c>
      <c r="F20" s="43">
        <v>1</v>
      </c>
      <c r="G20" s="43">
        <v>1</v>
      </c>
      <c r="H20" s="46">
        <v>23378809</v>
      </c>
      <c r="I20" s="43">
        <v>1</v>
      </c>
      <c r="J20" s="47">
        <v>23378809</v>
      </c>
      <c r="K20" s="43">
        <v>36</v>
      </c>
      <c r="L20" s="43">
        <v>86</v>
      </c>
      <c r="M20" s="48">
        <v>56337124</v>
      </c>
      <c r="N20" s="43">
        <v>86</v>
      </c>
      <c r="O20" s="47">
        <v>56337124</v>
      </c>
      <c r="P20" s="29">
        <f t="shared" si="5"/>
        <v>964201</v>
      </c>
      <c r="Q20" s="49">
        <v>0</v>
      </c>
      <c r="R20" s="49">
        <v>0</v>
      </c>
      <c r="S20" s="49">
        <v>0</v>
      </c>
      <c r="T20" s="49">
        <v>478981</v>
      </c>
      <c r="U20" s="49">
        <v>104105</v>
      </c>
      <c r="V20" s="49">
        <v>381115</v>
      </c>
      <c r="W20" s="29">
        <v>0</v>
      </c>
      <c r="X20" s="27">
        <f t="shared" si="6"/>
        <v>4523860</v>
      </c>
      <c r="Y20" s="27">
        <f t="shared" si="7"/>
        <v>3559659</v>
      </c>
      <c r="Z20" s="27">
        <f t="shared" si="8"/>
        <v>964201</v>
      </c>
      <c r="AA20" s="27">
        <f t="shared" si="9"/>
        <v>1646000</v>
      </c>
      <c r="AB20" s="27">
        <f t="shared" si="10"/>
        <v>1913659</v>
      </c>
      <c r="AC20" s="49">
        <v>964201</v>
      </c>
      <c r="AD20" s="49">
        <v>0</v>
      </c>
      <c r="AE20" s="49">
        <v>0</v>
      </c>
      <c r="AF20" s="50">
        <v>40233</v>
      </c>
      <c r="AG20" s="43" t="s">
        <v>88</v>
      </c>
      <c r="AH20" s="50">
        <v>40317</v>
      </c>
      <c r="AI20" s="32">
        <f t="shared" si="11"/>
        <v>85</v>
      </c>
      <c r="AJ20" s="50">
        <v>40317</v>
      </c>
      <c r="AK20" s="32">
        <f t="shared" si="12"/>
        <v>85</v>
      </c>
      <c r="AL20" s="51" t="s">
        <v>137</v>
      </c>
      <c r="AM20" s="55">
        <v>40380</v>
      </c>
      <c r="AN20" s="51" t="s">
        <v>83</v>
      </c>
      <c r="AO20" s="55">
        <v>40635</v>
      </c>
      <c r="AP20" s="24">
        <f t="shared" si="32"/>
        <v>398</v>
      </c>
      <c r="AQ20" s="54">
        <v>1646000</v>
      </c>
      <c r="AR20" s="53" t="s">
        <v>84</v>
      </c>
      <c r="AS20" s="24" t="s">
        <v>84</v>
      </c>
      <c r="AT20" s="54">
        <v>0</v>
      </c>
      <c r="AU20" s="53" t="s">
        <v>84</v>
      </c>
      <c r="AV20" s="24" t="s">
        <v>84</v>
      </c>
      <c r="AW20" s="54">
        <v>0</v>
      </c>
      <c r="AX20" s="55">
        <v>41160</v>
      </c>
      <c r="AY20" s="24">
        <f>DAYS360(AF20,AX20)</f>
        <v>914</v>
      </c>
      <c r="AZ20" s="54">
        <v>1913659</v>
      </c>
      <c r="BA20" s="55">
        <v>41066</v>
      </c>
      <c r="BB20" s="24">
        <f t="shared" si="17"/>
        <v>822</v>
      </c>
      <c r="BC20" s="55">
        <v>41229</v>
      </c>
      <c r="BD20" s="24">
        <f t="shared" si="18"/>
        <v>982</v>
      </c>
      <c r="BE20" s="55">
        <v>41765</v>
      </c>
      <c r="BF20" s="24">
        <f>DAYS360(AF20,BE20)</f>
        <v>1512</v>
      </c>
      <c r="BG20" s="43" t="s">
        <v>85</v>
      </c>
      <c r="BH20" s="56" t="s">
        <v>118</v>
      </c>
      <c r="BI20" s="36">
        <f t="shared" si="19"/>
        <v>21732809</v>
      </c>
      <c r="BJ20" s="37">
        <f t="shared" si="0"/>
        <v>7.0405639568722256E-2</v>
      </c>
      <c r="BK20" s="38">
        <f t="shared" si="20"/>
        <v>54423465</v>
      </c>
      <c r="BL20" s="39">
        <f t="shared" si="1"/>
        <v>3.3967992402310063E-2</v>
      </c>
      <c r="BM20" s="38">
        <f t="shared" si="21"/>
        <v>0</v>
      </c>
      <c r="BN20" s="40">
        <v>1</v>
      </c>
      <c r="BO20" s="38">
        <f t="shared" si="22"/>
        <v>0</v>
      </c>
      <c r="BP20" s="41">
        <v>1</v>
      </c>
      <c r="BQ20" s="38">
        <f t="shared" si="23"/>
        <v>2178717.0645596813</v>
      </c>
      <c r="BR20" s="38">
        <f t="shared" si="24"/>
        <v>532717.06455968146</v>
      </c>
      <c r="BS20" s="38">
        <f t="shared" si="25"/>
        <v>78069933</v>
      </c>
      <c r="BT20" s="40">
        <f t="shared" si="2"/>
        <v>2.4512112748963165E-2</v>
      </c>
      <c r="BU20" s="41">
        <f t="shared" si="3"/>
        <v>9.3191961342414031E-2</v>
      </c>
    </row>
    <row r="21" spans="1:89" s="42" customFormat="1" ht="15" customHeight="1" x14ac:dyDescent="0.25">
      <c r="A21" s="70" t="s">
        <v>138</v>
      </c>
      <c r="B21" s="70" t="s">
        <v>139</v>
      </c>
      <c r="C21" s="71">
        <v>25625799</v>
      </c>
      <c r="D21" s="70" t="s">
        <v>87</v>
      </c>
      <c r="E21" s="25">
        <v>72747858</v>
      </c>
      <c r="F21" s="23">
        <v>0</v>
      </c>
      <c r="G21" s="23">
        <v>0</v>
      </c>
      <c r="H21" s="27">
        <v>0</v>
      </c>
      <c r="I21" s="23">
        <v>0</v>
      </c>
      <c r="J21" s="25">
        <v>0</v>
      </c>
      <c r="K21" s="70">
        <v>13</v>
      </c>
      <c r="L21" s="70">
        <v>153</v>
      </c>
      <c r="M21" s="48">
        <v>72747858</v>
      </c>
      <c r="N21" s="70">
        <v>153</v>
      </c>
      <c r="O21" s="47">
        <v>72747858</v>
      </c>
      <c r="P21" s="29">
        <v>860061</v>
      </c>
      <c r="Q21" s="49">
        <v>0</v>
      </c>
      <c r="R21" s="49">
        <v>0</v>
      </c>
      <c r="S21" s="49">
        <v>16424</v>
      </c>
      <c r="T21" s="49">
        <v>376146</v>
      </c>
      <c r="U21" s="49">
        <v>467491</v>
      </c>
      <c r="V21" s="27">
        <v>0</v>
      </c>
      <c r="W21" s="29">
        <v>32476</v>
      </c>
      <c r="X21" s="27">
        <v>2951764</v>
      </c>
      <c r="Y21" s="27">
        <v>2059227</v>
      </c>
      <c r="Z21" s="27">
        <v>892537</v>
      </c>
      <c r="AA21" s="27">
        <v>0</v>
      </c>
      <c r="AB21" s="27">
        <v>2059227</v>
      </c>
      <c r="AC21" s="49">
        <v>860061</v>
      </c>
      <c r="AD21" s="27">
        <v>32476</v>
      </c>
      <c r="AE21" s="49">
        <v>0</v>
      </c>
      <c r="AF21" s="73">
        <v>39812</v>
      </c>
      <c r="AG21" s="70" t="s">
        <v>82</v>
      </c>
      <c r="AH21" s="73">
        <v>39850</v>
      </c>
      <c r="AI21" s="32">
        <v>36</v>
      </c>
      <c r="AJ21" s="73">
        <v>39850</v>
      </c>
      <c r="AK21" s="32">
        <v>36</v>
      </c>
      <c r="AL21" s="74" t="s">
        <v>83</v>
      </c>
      <c r="AM21" s="75" t="s">
        <v>84</v>
      </c>
      <c r="AN21" s="75" t="s">
        <v>84</v>
      </c>
      <c r="AO21" s="78" t="s">
        <v>84</v>
      </c>
      <c r="AP21" s="24" t="s">
        <v>84</v>
      </c>
      <c r="AQ21" s="77">
        <v>0</v>
      </c>
      <c r="AR21" s="78" t="s">
        <v>84</v>
      </c>
      <c r="AS21" s="24" t="s">
        <v>84</v>
      </c>
      <c r="AT21" s="77">
        <v>0</v>
      </c>
      <c r="AU21" s="78" t="s">
        <v>84</v>
      </c>
      <c r="AV21" s="24" t="s">
        <v>84</v>
      </c>
      <c r="AW21" s="77">
        <v>0</v>
      </c>
      <c r="AX21" s="76">
        <v>41271</v>
      </c>
      <c r="AY21" s="24">
        <v>1438</v>
      </c>
      <c r="AZ21" s="77">
        <v>2059227</v>
      </c>
      <c r="BA21" s="76">
        <v>41248</v>
      </c>
      <c r="BB21" s="24">
        <v>1415</v>
      </c>
      <c r="BC21" s="76">
        <v>41358</v>
      </c>
      <c r="BD21" s="24">
        <v>1525</v>
      </c>
      <c r="BE21" s="78" t="s">
        <v>84</v>
      </c>
      <c r="BF21" s="24" t="s">
        <v>84</v>
      </c>
      <c r="BG21" s="23" t="s">
        <v>85</v>
      </c>
      <c r="BH21" s="79" t="s">
        <v>122</v>
      </c>
      <c r="BI21" s="36">
        <v>0</v>
      </c>
      <c r="BJ21" s="37" t="s">
        <v>84</v>
      </c>
      <c r="BK21" s="38">
        <v>70688631</v>
      </c>
      <c r="BL21" s="39">
        <f t="shared" si="1"/>
        <v>2.8306359205792699E-2</v>
      </c>
      <c r="BM21" s="38">
        <v>0</v>
      </c>
      <c r="BN21" s="40">
        <v>1</v>
      </c>
      <c r="BO21" s="38">
        <v>0</v>
      </c>
      <c r="BP21" s="41">
        <v>1</v>
      </c>
      <c r="BQ21" s="38">
        <v>0</v>
      </c>
      <c r="BR21" s="38">
        <v>0</v>
      </c>
      <c r="BS21" s="38">
        <v>72747858</v>
      </c>
      <c r="BT21" s="40">
        <f t="shared" si="2"/>
        <v>2.8306359205792699E-2</v>
      </c>
      <c r="BU21" s="41" t="s">
        <v>84</v>
      </c>
    </row>
    <row r="22" spans="1:89" s="42" customFormat="1" ht="15" customHeight="1" x14ac:dyDescent="0.25">
      <c r="A22" s="23" t="s">
        <v>140</v>
      </c>
      <c r="B22" s="23" t="s">
        <v>141</v>
      </c>
      <c r="C22" s="24">
        <v>47672072</v>
      </c>
      <c r="D22" s="23" t="s">
        <v>87</v>
      </c>
      <c r="E22" s="25">
        <v>72537592</v>
      </c>
      <c r="F22" s="26">
        <v>0</v>
      </c>
      <c r="G22" s="26">
        <v>0</v>
      </c>
      <c r="H22" s="27">
        <v>0</v>
      </c>
      <c r="I22" s="26">
        <v>0</v>
      </c>
      <c r="J22" s="25">
        <v>0</v>
      </c>
      <c r="K22" s="26">
        <v>3</v>
      </c>
      <c r="L22" s="26">
        <v>3</v>
      </c>
      <c r="M22" s="28">
        <v>72537592</v>
      </c>
      <c r="N22" s="26">
        <v>3</v>
      </c>
      <c r="O22" s="25">
        <v>72537592</v>
      </c>
      <c r="P22" s="29">
        <v>145009</v>
      </c>
      <c r="Q22" s="27">
        <v>0</v>
      </c>
      <c r="R22" s="27">
        <v>0</v>
      </c>
      <c r="S22" s="27">
        <v>3122</v>
      </c>
      <c r="T22" s="27">
        <v>122225</v>
      </c>
      <c r="U22" s="27">
        <v>8408</v>
      </c>
      <c r="V22" s="27">
        <v>11254</v>
      </c>
      <c r="W22" s="30">
        <v>0</v>
      </c>
      <c r="X22" s="27">
        <v>701814</v>
      </c>
      <c r="Y22" s="27">
        <v>556805</v>
      </c>
      <c r="Z22" s="27">
        <v>145009</v>
      </c>
      <c r="AA22" s="27">
        <v>0</v>
      </c>
      <c r="AB22" s="27">
        <v>556805</v>
      </c>
      <c r="AC22" s="27">
        <v>145009</v>
      </c>
      <c r="AD22" s="27">
        <v>0</v>
      </c>
      <c r="AE22" s="27">
        <v>0</v>
      </c>
      <c r="AF22" s="31">
        <v>39503</v>
      </c>
      <c r="AG22" s="23" t="s">
        <v>82</v>
      </c>
      <c r="AH22" s="31">
        <v>39584</v>
      </c>
      <c r="AI22" s="32">
        <v>81</v>
      </c>
      <c r="AJ22" s="31">
        <v>39584</v>
      </c>
      <c r="AK22" s="32">
        <v>81</v>
      </c>
      <c r="AL22" s="33" t="s">
        <v>83</v>
      </c>
      <c r="AM22" s="34">
        <v>39756</v>
      </c>
      <c r="AN22" s="33" t="s">
        <v>142</v>
      </c>
      <c r="AO22" s="34" t="s">
        <v>84</v>
      </c>
      <c r="AP22" s="24" t="s">
        <v>84</v>
      </c>
      <c r="AQ22" s="35">
        <v>0</v>
      </c>
      <c r="AR22" s="34" t="s">
        <v>84</v>
      </c>
      <c r="AS22" s="24" t="s">
        <v>84</v>
      </c>
      <c r="AT22" s="35">
        <v>0</v>
      </c>
      <c r="AU22" s="34" t="s">
        <v>84</v>
      </c>
      <c r="AV22" s="24" t="s">
        <v>84</v>
      </c>
      <c r="AW22" s="35">
        <v>0</v>
      </c>
      <c r="AX22" s="34">
        <v>41236</v>
      </c>
      <c r="AY22" s="24">
        <v>1708</v>
      </c>
      <c r="AZ22" s="35">
        <v>556805</v>
      </c>
      <c r="BA22" s="34">
        <v>41215</v>
      </c>
      <c r="BB22" s="24">
        <v>1687</v>
      </c>
      <c r="BC22" s="34">
        <v>41375</v>
      </c>
      <c r="BD22" s="24">
        <v>1846</v>
      </c>
      <c r="BE22" s="34" t="s">
        <v>84</v>
      </c>
      <c r="BF22" s="24" t="s">
        <v>84</v>
      </c>
      <c r="BG22" s="23" t="s">
        <v>85</v>
      </c>
      <c r="BH22" s="23" t="s">
        <v>122</v>
      </c>
      <c r="BI22" s="36">
        <v>0</v>
      </c>
      <c r="BJ22" s="37" t="s">
        <v>84</v>
      </c>
      <c r="BK22" s="38">
        <v>71980787</v>
      </c>
      <c r="BL22" s="39">
        <f t="shared" si="1"/>
        <v>7.6760888340489716E-3</v>
      </c>
      <c r="BM22" s="38">
        <v>0</v>
      </c>
      <c r="BN22" s="40">
        <v>1</v>
      </c>
      <c r="BO22" s="38">
        <v>0</v>
      </c>
      <c r="BP22" s="41">
        <v>1</v>
      </c>
      <c r="BQ22" s="38">
        <v>0</v>
      </c>
      <c r="BR22" s="38">
        <v>0</v>
      </c>
      <c r="BS22" s="38">
        <v>72537592</v>
      </c>
      <c r="BT22" s="40">
        <f t="shared" si="2"/>
        <v>7.6760888340489716E-3</v>
      </c>
      <c r="BU22" s="41" t="s">
        <v>84</v>
      </c>
    </row>
    <row r="23" spans="1:89" s="42" customFormat="1" ht="15" customHeight="1" x14ac:dyDescent="0.25">
      <c r="A23" s="23" t="s">
        <v>143</v>
      </c>
      <c r="B23" s="23" t="s">
        <v>144</v>
      </c>
      <c r="C23" s="24">
        <v>25962043</v>
      </c>
      <c r="D23" s="23" t="s">
        <v>132</v>
      </c>
      <c r="E23" s="25">
        <v>68450029</v>
      </c>
      <c r="F23" s="23">
        <v>1</v>
      </c>
      <c r="G23" s="23">
        <v>1</v>
      </c>
      <c r="H23" s="27">
        <v>19514521</v>
      </c>
      <c r="I23" s="23">
        <v>1</v>
      </c>
      <c r="J23" s="25">
        <v>19514521</v>
      </c>
      <c r="K23" s="23">
        <v>47</v>
      </c>
      <c r="L23" s="23">
        <v>47</v>
      </c>
      <c r="M23" s="28">
        <v>57323930</v>
      </c>
      <c r="N23" s="23">
        <v>45</v>
      </c>
      <c r="O23" s="25">
        <v>48935508</v>
      </c>
      <c r="P23" s="29">
        <v>3423121</v>
      </c>
      <c r="Q23" s="27">
        <v>0</v>
      </c>
      <c r="R23" s="27">
        <v>0</v>
      </c>
      <c r="S23" s="27">
        <v>24841</v>
      </c>
      <c r="T23" s="27">
        <v>852848</v>
      </c>
      <c r="U23" s="27">
        <v>0</v>
      </c>
      <c r="V23" s="27">
        <v>2545432</v>
      </c>
      <c r="W23" s="30">
        <v>0</v>
      </c>
      <c r="X23" s="27">
        <v>12741062</v>
      </c>
      <c r="Y23" s="27">
        <v>9317941</v>
      </c>
      <c r="Z23" s="27">
        <v>3423121</v>
      </c>
      <c r="AA23" s="27">
        <v>6242663</v>
      </c>
      <c r="AB23" s="27">
        <v>3075278</v>
      </c>
      <c r="AC23" s="27">
        <v>3423121</v>
      </c>
      <c r="AD23" s="27">
        <v>0</v>
      </c>
      <c r="AE23" s="49">
        <v>0</v>
      </c>
      <c r="AF23" s="31">
        <v>40024</v>
      </c>
      <c r="AG23" s="23" t="s">
        <v>88</v>
      </c>
      <c r="AH23" s="31">
        <v>40064</v>
      </c>
      <c r="AI23" s="32">
        <v>38</v>
      </c>
      <c r="AJ23" s="31">
        <v>40064</v>
      </c>
      <c r="AK23" s="32">
        <v>38</v>
      </c>
      <c r="AL23" s="33" t="s">
        <v>83</v>
      </c>
      <c r="AM23" s="33" t="s">
        <v>84</v>
      </c>
      <c r="AN23" s="33" t="s">
        <v>84</v>
      </c>
      <c r="AO23" s="34">
        <v>40313</v>
      </c>
      <c r="AP23" s="24">
        <v>285</v>
      </c>
      <c r="AQ23" s="35">
        <v>6242663</v>
      </c>
      <c r="AR23" s="34" t="s">
        <v>84</v>
      </c>
      <c r="AS23" s="24" t="s">
        <v>84</v>
      </c>
      <c r="AT23" s="35">
        <v>0</v>
      </c>
      <c r="AU23" s="34" t="s">
        <v>84</v>
      </c>
      <c r="AV23" s="24" t="s">
        <v>84</v>
      </c>
      <c r="AW23" s="35">
        <v>0</v>
      </c>
      <c r="AX23" s="34">
        <v>40835</v>
      </c>
      <c r="AY23" s="24">
        <v>799</v>
      </c>
      <c r="AZ23" s="35">
        <v>3075278</v>
      </c>
      <c r="BA23" s="34">
        <v>40648</v>
      </c>
      <c r="BB23" s="24">
        <v>615</v>
      </c>
      <c r="BC23" s="34">
        <v>40946</v>
      </c>
      <c r="BD23" s="24">
        <v>907</v>
      </c>
      <c r="BE23" s="34" t="s">
        <v>84</v>
      </c>
      <c r="BF23" s="24" t="s">
        <v>84</v>
      </c>
      <c r="BG23" s="31" t="s">
        <v>85</v>
      </c>
      <c r="BH23" s="23" t="s">
        <v>111</v>
      </c>
      <c r="BI23" s="36">
        <v>13271858</v>
      </c>
      <c r="BJ23" s="37">
        <f t="shared" si="0"/>
        <v>0.3198983464672282</v>
      </c>
      <c r="BK23" s="38">
        <v>45860230</v>
      </c>
      <c r="BL23" s="39">
        <f t="shared" si="1"/>
        <v>6.2843487800310557E-2</v>
      </c>
      <c r="BM23" s="38">
        <v>0</v>
      </c>
      <c r="BN23" s="40">
        <v>1</v>
      </c>
      <c r="BO23" s="38">
        <v>0</v>
      </c>
      <c r="BP23" s="41">
        <v>1</v>
      </c>
      <c r="BQ23" s="38">
        <v>6898769.4316165391</v>
      </c>
      <c r="BR23" s="38">
        <v>656106.43161653879</v>
      </c>
      <c r="BS23" s="38">
        <v>62207366</v>
      </c>
      <c r="BT23" s="40">
        <f t="shared" si="2"/>
        <v>4.9435914068440064E-2</v>
      </c>
      <c r="BU23" s="41">
        <f t="shared" si="3"/>
        <v>0.35351979336907829</v>
      </c>
    </row>
    <row r="24" spans="1:89" s="42" customFormat="1" ht="15" customHeight="1" x14ac:dyDescent="0.25">
      <c r="A24" s="23" t="s">
        <v>145</v>
      </c>
      <c r="B24" s="23" t="s">
        <v>146</v>
      </c>
      <c r="C24" s="24">
        <v>69369941</v>
      </c>
      <c r="D24" s="23" t="s">
        <v>121</v>
      </c>
      <c r="E24" s="25">
        <v>66059492.450000003</v>
      </c>
      <c r="F24" s="26">
        <v>2</v>
      </c>
      <c r="G24" s="26">
        <v>6</v>
      </c>
      <c r="H24" s="27">
        <v>49458844.880000003</v>
      </c>
      <c r="I24" s="26">
        <v>6</v>
      </c>
      <c r="J24" s="25">
        <v>49458844.880000003</v>
      </c>
      <c r="K24" s="26">
        <v>34</v>
      </c>
      <c r="L24" s="26">
        <v>87</v>
      </c>
      <c r="M24" s="28">
        <v>16600647.57</v>
      </c>
      <c r="N24" s="26">
        <v>87</v>
      </c>
      <c r="O24" s="25">
        <v>16600647.57</v>
      </c>
      <c r="P24" s="29">
        <v>341378</v>
      </c>
      <c r="Q24" s="27">
        <v>0</v>
      </c>
      <c r="R24" s="27">
        <v>0</v>
      </c>
      <c r="S24" s="27">
        <v>60526</v>
      </c>
      <c r="T24" s="27">
        <v>274066</v>
      </c>
      <c r="U24" s="27">
        <v>0</v>
      </c>
      <c r="V24" s="27">
        <v>6786</v>
      </c>
      <c r="W24" s="30">
        <v>0</v>
      </c>
      <c r="X24" s="27">
        <v>8046200</v>
      </c>
      <c r="Y24" s="27">
        <v>7704822</v>
      </c>
      <c r="Z24" s="27">
        <v>341378</v>
      </c>
      <c r="AA24" s="27">
        <v>7332890</v>
      </c>
      <c r="AB24" s="27">
        <v>371932</v>
      </c>
      <c r="AC24" s="27">
        <v>341378</v>
      </c>
      <c r="AD24" s="27">
        <v>0</v>
      </c>
      <c r="AE24" s="27">
        <v>0</v>
      </c>
      <c r="AF24" s="31">
        <v>39836</v>
      </c>
      <c r="AG24" s="23" t="s">
        <v>88</v>
      </c>
      <c r="AH24" s="31">
        <v>39899</v>
      </c>
      <c r="AI24" s="32">
        <v>64</v>
      </c>
      <c r="AJ24" s="31">
        <v>39899</v>
      </c>
      <c r="AK24" s="32">
        <v>64</v>
      </c>
      <c r="AL24" s="33" t="s">
        <v>83</v>
      </c>
      <c r="AM24" s="33" t="s">
        <v>84</v>
      </c>
      <c r="AN24" s="33" t="s">
        <v>84</v>
      </c>
      <c r="AO24" s="34">
        <v>40460</v>
      </c>
      <c r="AP24" s="24">
        <v>616</v>
      </c>
      <c r="AQ24" s="35">
        <v>7332890</v>
      </c>
      <c r="AR24" s="34" t="s">
        <v>84</v>
      </c>
      <c r="AS24" s="24" t="s">
        <v>84</v>
      </c>
      <c r="AT24" s="35">
        <v>0</v>
      </c>
      <c r="AU24" s="34" t="s">
        <v>84</v>
      </c>
      <c r="AV24" s="24" t="s">
        <v>84</v>
      </c>
      <c r="AW24" s="35">
        <v>0</v>
      </c>
      <c r="AX24" s="34">
        <v>40576</v>
      </c>
      <c r="AY24" s="24">
        <v>729</v>
      </c>
      <c r="AZ24" s="35">
        <v>371932</v>
      </c>
      <c r="BA24" s="34">
        <v>40546</v>
      </c>
      <c r="BB24" s="24">
        <v>700</v>
      </c>
      <c r="BC24" s="34">
        <v>41225</v>
      </c>
      <c r="BD24" s="24">
        <v>1369</v>
      </c>
      <c r="BE24" s="34" t="s">
        <v>84</v>
      </c>
      <c r="BF24" s="24" t="s">
        <v>84</v>
      </c>
      <c r="BG24" s="23" t="s">
        <v>85</v>
      </c>
      <c r="BH24" s="23" t="s">
        <v>147</v>
      </c>
      <c r="BI24" s="36">
        <v>42125954.880000003</v>
      </c>
      <c r="BJ24" s="37">
        <f t="shared" si="0"/>
        <v>0.14826245978432159</v>
      </c>
      <c r="BK24" s="38">
        <v>16228715.57</v>
      </c>
      <c r="BL24" s="39">
        <f t="shared" si="1"/>
        <v>2.2404668157171171E-2</v>
      </c>
      <c r="BM24" s="38">
        <v>0</v>
      </c>
      <c r="BN24" s="40">
        <v>1</v>
      </c>
      <c r="BO24" s="38">
        <v>0</v>
      </c>
      <c r="BP24" s="41">
        <v>1</v>
      </c>
      <c r="BQ24" s="38">
        <v>7599685.455496816</v>
      </c>
      <c r="BR24" s="38">
        <v>266795.45549681562</v>
      </c>
      <c r="BS24" s="38">
        <v>58726602.450000003</v>
      </c>
      <c r="BT24" s="40">
        <f t="shared" si="2"/>
        <v>6.3332797145325059E-3</v>
      </c>
      <c r="BU24" s="41">
        <f t="shared" si="3"/>
        <v>0.15365675186987537</v>
      </c>
    </row>
    <row r="25" spans="1:89" s="42" customFormat="1" ht="15" customHeight="1" x14ac:dyDescent="0.25">
      <c r="A25" s="43" t="s">
        <v>148</v>
      </c>
      <c r="B25" s="43" t="s">
        <v>149</v>
      </c>
      <c r="C25" s="45">
        <v>27160289</v>
      </c>
      <c r="D25" s="43" t="s">
        <v>87</v>
      </c>
      <c r="E25" s="25">
        <v>63586882</v>
      </c>
      <c r="F25" s="43">
        <v>0</v>
      </c>
      <c r="G25" s="43">
        <v>0</v>
      </c>
      <c r="H25" s="46">
        <v>0</v>
      </c>
      <c r="I25" s="43">
        <v>0</v>
      </c>
      <c r="J25" s="47">
        <v>0</v>
      </c>
      <c r="K25" s="43">
        <v>10</v>
      </c>
      <c r="L25" s="43">
        <v>10</v>
      </c>
      <c r="M25" s="48">
        <v>63586882</v>
      </c>
      <c r="N25" s="43">
        <v>10</v>
      </c>
      <c r="O25" s="47">
        <v>63586882</v>
      </c>
      <c r="P25" s="29">
        <v>717087</v>
      </c>
      <c r="Q25" s="49">
        <v>0</v>
      </c>
      <c r="R25" s="49">
        <v>0</v>
      </c>
      <c r="S25" s="49">
        <v>726</v>
      </c>
      <c r="T25" s="49">
        <v>554300</v>
      </c>
      <c r="U25" s="49">
        <v>0</v>
      </c>
      <c r="V25" s="49">
        <v>162061</v>
      </c>
      <c r="W25" s="29">
        <v>762511</v>
      </c>
      <c r="X25" s="27">
        <v>3242233</v>
      </c>
      <c r="Y25" s="27">
        <v>1762635</v>
      </c>
      <c r="Z25" s="27">
        <v>1479598</v>
      </c>
      <c r="AA25" s="27">
        <v>0</v>
      </c>
      <c r="AB25" s="27">
        <v>1762635</v>
      </c>
      <c r="AC25" s="49">
        <v>717087</v>
      </c>
      <c r="AD25" s="49">
        <v>762511</v>
      </c>
      <c r="AE25" s="49">
        <v>0</v>
      </c>
      <c r="AF25" s="50">
        <v>40210</v>
      </c>
      <c r="AG25" s="43" t="s">
        <v>88</v>
      </c>
      <c r="AH25" s="50">
        <v>40331</v>
      </c>
      <c r="AI25" s="32">
        <v>121</v>
      </c>
      <c r="AJ25" s="50">
        <v>40331</v>
      </c>
      <c r="AK25" s="32">
        <v>121</v>
      </c>
      <c r="AL25" s="51" t="s">
        <v>83</v>
      </c>
      <c r="AM25" s="52" t="s">
        <v>84</v>
      </c>
      <c r="AN25" s="52" t="s">
        <v>84</v>
      </c>
      <c r="AO25" s="53" t="s">
        <v>84</v>
      </c>
      <c r="AP25" s="24" t="s">
        <v>84</v>
      </c>
      <c r="AQ25" s="54">
        <v>0</v>
      </c>
      <c r="AR25" s="53" t="s">
        <v>84</v>
      </c>
      <c r="AS25" s="24" t="s">
        <v>84</v>
      </c>
      <c r="AT25" s="54">
        <v>0</v>
      </c>
      <c r="AU25" s="53" t="s">
        <v>84</v>
      </c>
      <c r="AV25" s="24" t="s">
        <v>84</v>
      </c>
      <c r="AW25" s="54">
        <v>0</v>
      </c>
      <c r="AX25" s="55">
        <v>41022</v>
      </c>
      <c r="AY25" s="24">
        <v>802</v>
      </c>
      <c r="AZ25" s="54">
        <v>1762635</v>
      </c>
      <c r="BA25" s="55">
        <v>40988</v>
      </c>
      <c r="BB25" s="24">
        <v>769</v>
      </c>
      <c r="BC25" s="55">
        <v>41131</v>
      </c>
      <c r="BD25" s="24">
        <v>909</v>
      </c>
      <c r="BE25" s="53" t="s">
        <v>84</v>
      </c>
      <c r="BF25" s="24" t="s">
        <v>84</v>
      </c>
      <c r="BG25" s="43" t="s">
        <v>85</v>
      </c>
      <c r="BH25" s="81" t="s">
        <v>111</v>
      </c>
      <c r="BI25" s="36">
        <v>0</v>
      </c>
      <c r="BJ25" s="37" t="s">
        <v>84</v>
      </c>
      <c r="BK25" s="38">
        <v>61824247</v>
      </c>
      <c r="BL25" s="39">
        <f t="shared" si="1"/>
        <v>2.7720104281886319E-2</v>
      </c>
      <c r="BM25" s="38">
        <v>0</v>
      </c>
      <c r="BN25" s="40">
        <v>1</v>
      </c>
      <c r="BO25" s="38">
        <v>0</v>
      </c>
      <c r="BP25" s="41">
        <v>1</v>
      </c>
      <c r="BQ25" s="38">
        <v>0</v>
      </c>
      <c r="BR25" s="38">
        <v>0</v>
      </c>
      <c r="BS25" s="38">
        <v>63586882</v>
      </c>
      <c r="BT25" s="40">
        <f t="shared" si="2"/>
        <v>2.7720104281886319E-2</v>
      </c>
      <c r="BU25" s="41" t="s">
        <v>84</v>
      </c>
    </row>
    <row r="26" spans="1:89" s="42" customFormat="1" ht="15" customHeight="1" x14ac:dyDescent="0.25">
      <c r="A26" s="23" t="s">
        <v>150</v>
      </c>
      <c r="B26" s="23" t="s">
        <v>151</v>
      </c>
      <c r="C26" s="24">
        <v>25579525</v>
      </c>
      <c r="D26" s="23" t="s">
        <v>94</v>
      </c>
      <c r="E26" s="25">
        <v>62774026</v>
      </c>
      <c r="F26" s="26">
        <v>0</v>
      </c>
      <c r="G26" s="26">
        <v>0</v>
      </c>
      <c r="H26" s="27">
        <v>0</v>
      </c>
      <c r="I26" s="26">
        <v>0</v>
      </c>
      <c r="J26" s="25">
        <v>0</v>
      </c>
      <c r="K26" s="26">
        <v>42</v>
      </c>
      <c r="L26" s="26">
        <v>186</v>
      </c>
      <c r="M26" s="28">
        <v>62774026</v>
      </c>
      <c r="N26" s="26">
        <v>186</v>
      </c>
      <c r="O26" s="25">
        <v>62774026</v>
      </c>
      <c r="P26" s="29">
        <v>767322</v>
      </c>
      <c r="Q26" s="27">
        <v>0</v>
      </c>
      <c r="R26" s="27">
        <v>0</v>
      </c>
      <c r="S26" s="27">
        <v>10984</v>
      </c>
      <c r="T26" s="27">
        <v>128662</v>
      </c>
      <c r="U26" s="27">
        <v>627676</v>
      </c>
      <c r="V26" s="27">
        <v>0</v>
      </c>
      <c r="W26" s="30">
        <v>1547993</v>
      </c>
      <c r="X26" s="27">
        <v>3043279</v>
      </c>
      <c r="Y26" s="27">
        <v>727964</v>
      </c>
      <c r="Z26" s="27">
        <v>2315315</v>
      </c>
      <c r="AA26" s="27">
        <v>0</v>
      </c>
      <c r="AB26" s="27">
        <v>727964</v>
      </c>
      <c r="AC26" s="27">
        <v>767322</v>
      </c>
      <c r="AD26" s="27">
        <v>1547993</v>
      </c>
      <c r="AE26" s="27">
        <v>0</v>
      </c>
      <c r="AF26" s="31">
        <v>40016</v>
      </c>
      <c r="AG26" s="23" t="s">
        <v>88</v>
      </c>
      <c r="AH26" s="31">
        <v>40086</v>
      </c>
      <c r="AI26" s="32">
        <v>68</v>
      </c>
      <c r="AJ26" s="31">
        <v>40144</v>
      </c>
      <c r="AK26" s="32">
        <v>125</v>
      </c>
      <c r="AL26" s="33" t="s">
        <v>83</v>
      </c>
      <c r="AM26" s="33" t="s">
        <v>84</v>
      </c>
      <c r="AN26" s="33" t="s">
        <v>84</v>
      </c>
      <c r="AO26" s="33" t="s">
        <v>84</v>
      </c>
      <c r="AP26" s="24" t="s">
        <v>84</v>
      </c>
      <c r="AQ26" s="35">
        <v>0</v>
      </c>
      <c r="AR26" s="34" t="s">
        <v>84</v>
      </c>
      <c r="AS26" s="24" t="s">
        <v>84</v>
      </c>
      <c r="AT26" s="35">
        <v>0</v>
      </c>
      <c r="AU26" s="33" t="s">
        <v>84</v>
      </c>
      <c r="AV26" s="24" t="s">
        <v>84</v>
      </c>
      <c r="AW26" s="35">
        <v>0</v>
      </c>
      <c r="AX26" s="34">
        <v>42600</v>
      </c>
      <c r="AY26" s="24">
        <v>2546</v>
      </c>
      <c r="AZ26" s="35">
        <v>727964</v>
      </c>
      <c r="BA26" s="34">
        <v>42236</v>
      </c>
      <c r="BB26" s="24">
        <v>2188</v>
      </c>
      <c r="BC26" s="34">
        <v>42739</v>
      </c>
      <c r="BD26" s="24">
        <v>2682</v>
      </c>
      <c r="BE26" s="33" t="s">
        <v>84</v>
      </c>
      <c r="BF26" s="24" t="s">
        <v>84</v>
      </c>
      <c r="BG26" s="43" t="s">
        <v>85</v>
      </c>
      <c r="BH26" s="23" t="s">
        <v>122</v>
      </c>
      <c r="BI26" s="36">
        <v>0</v>
      </c>
      <c r="BJ26" s="37" t="s">
        <v>84</v>
      </c>
      <c r="BK26" s="38">
        <v>62046062</v>
      </c>
      <c r="BL26" s="39">
        <f t="shared" si="1"/>
        <v>1.159657977011065E-2</v>
      </c>
      <c r="BM26" s="38">
        <v>0</v>
      </c>
      <c r="BN26" s="40">
        <v>1</v>
      </c>
      <c r="BO26" s="38">
        <v>0</v>
      </c>
      <c r="BP26" s="41">
        <v>1</v>
      </c>
      <c r="BQ26" s="38">
        <v>0</v>
      </c>
      <c r="BR26" s="38">
        <v>0</v>
      </c>
      <c r="BS26" s="38">
        <v>62774026</v>
      </c>
      <c r="BT26" s="40">
        <f t="shared" si="2"/>
        <v>1.159657977011065E-2</v>
      </c>
      <c r="BU26" s="41" t="s">
        <v>84</v>
      </c>
    </row>
    <row r="27" spans="1:89" s="83" customFormat="1" x14ac:dyDescent="0.25">
      <c r="A27" s="82" t="s">
        <v>152</v>
      </c>
      <c r="E27" s="84">
        <f t="shared" ref="E27:AE27" si="33">SUM(E3:E26)</f>
        <v>7962729842.7800007</v>
      </c>
      <c r="F27" s="83">
        <f t="shared" si="33"/>
        <v>33</v>
      </c>
      <c r="G27" s="83">
        <f t="shared" si="33"/>
        <v>262</v>
      </c>
      <c r="H27" s="85">
        <f t="shared" si="33"/>
        <v>1286324250.71</v>
      </c>
      <c r="I27" s="83">
        <f t="shared" si="33"/>
        <v>297</v>
      </c>
      <c r="J27" s="84">
        <f t="shared" si="33"/>
        <v>1286324251.71</v>
      </c>
      <c r="K27" s="83">
        <f t="shared" si="33"/>
        <v>968</v>
      </c>
      <c r="L27" s="86">
        <f t="shared" si="33"/>
        <v>2341</v>
      </c>
      <c r="M27" s="87">
        <f t="shared" si="33"/>
        <v>7029863672.25</v>
      </c>
      <c r="N27" s="83">
        <f t="shared" si="33"/>
        <v>2252</v>
      </c>
      <c r="O27" s="84">
        <f t="shared" si="33"/>
        <v>6676405591.0700006</v>
      </c>
      <c r="P27" s="88">
        <f t="shared" si="33"/>
        <v>745184699.73000002</v>
      </c>
      <c r="Q27" s="85">
        <f t="shared" si="33"/>
        <v>2874</v>
      </c>
      <c r="R27" s="85">
        <f t="shared" si="33"/>
        <v>715398</v>
      </c>
      <c r="S27" s="85">
        <f t="shared" si="33"/>
        <v>4133711</v>
      </c>
      <c r="T27" s="85">
        <f t="shared" si="33"/>
        <v>51461507</v>
      </c>
      <c r="U27" s="85">
        <f t="shared" si="33"/>
        <v>179437831.53999999</v>
      </c>
      <c r="V27" s="85">
        <f t="shared" si="33"/>
        <v>509433378.19000006</v>
      </c>
      <c r="W27" s="88">
        <f t="shared" si="33"/>
        <v>68046926</v>
      </c>
      <c r="X27" s="85">
        <f t="shared" si="33"/>
        <v>1855295853.03</v>
      </c>
      <c r="Y27" s="85">
        <f t="shared" si="33"/>
        <v>1042064227.3</v>
      </c>
      <c r="Z27" s="85">
        <f t="shared" si="33"/>
        <v>813231625.73000002</v>
      </c>
      <c r="AA27" s="85">
        <f t="shared" si="33"/>
        <v>529476283.98000002</v>
      </c>
      <c r="AB27" s="85">
        <f t="shared" si="33"/>
        <v>512587943.31999999</v>
      </c>
      <c r="AC27" s="85">
        <f t="shared" si="33"/>
        <v>745184699.73000002</v>
      </c>
      <c r="AD27" s="85">
        <f t="shared" si="33"/>
        <v>68046926</v>
      </c>
      <c r="AE27" s="85">
        <f t="shared" si="33"/>
        <v>0</v>
      </c>
      <c r="AI27" s="89">
        <f>AVERAGE(AI3:AI26)</f>
        <v>58.083333333333336</v>
      </c>
      <c r="AK27" s="89">
        <f>AVERAGE(AK3:AK26)</f>
        <v>88.041666666666671</v>
      </c>
      <c r="AP27" s="83">
        <f>AVERAGE(AP3:AP26)</f>
        <v>500.1</v>
      </c>
      <c r="AQ27" s="85">
        <f>SUM(AQ3:AQ26)</f>
        <v>292270367.22000003</v>
      </c>
      <c r="AS27" s="83">
        <f>AVERAGE(AS3:AS26)</f>
        <v>774.72727272727275</v>
      </c>
      <c r="AT27" s="85">
        <f>SUM(AT3:AT26)</f>
        <v>237205916.75999999</v>
      </c>
      <c r="AV27" s="83">
        <f>AVERAGE(AV3:AV26)</f>
        <v>875.6</v>
      </c>
      <c r="AW27" s="85">
        <f>SUM(AW3:AW26)</f>
        <v>244712510</v>
      </c>
      <c r="AY27" s="83">
        <f>AVERAGE(AY3:AY26)</f>
        <v>1329.9166666666667</v>
      </c>
      <c r="AZ27" s="85">
        <f>SUM(AZ3:AZ26)</f>
        <v>267875433.32000002</v>
      </c>
      <c r="BB27" s="90">
        <f>AVERAGE(BB3:BB26)</f>
        <v>1182.1666666666667</v>
      </c>
      <c r="BD27" s="90">
        <f>AVERAGE(BD3:BD26)</f>
        <v>1479.7083333333333</v>
      </c>
      <c r="BF27" s="83">
        <f>AVERAGE(BF3:BF26)</f>
        <v>1765.3636363636363</v>
      </c>
      <c r="BI27" s="84">
        <f>SUM(BI3:BI26)</f>
        <v>756847967.73000002</v>
      </c>
      <c r="BJ27" s="91">
        <f t="shared" si="0"/>
        <v>0.41161960779028339</v>
      </c>
      <c r="BK27" s="88">
        <f>SUM(BK3:BK26)</f>
        <v>6163817647.75</v>
      </c>
      <c r="BL27" s="92">
        <f t="shared" si="1"/>
        <v>7.6776034099188026E-2</v>
      </c>
      <c r="BM27" s="88">
        <f>SUM(BM3:BM26)</f>
        <v>0</v>
      </c>
      <c r="BN27" s="93">
        <v>1</v>
      </c>
      <c r="BO27" s="88">
        <f>SUM(BO3:BO26)</f>
        <v>0</v>
      </c>
      <c r="BP27" s="94">
        <v>1</v>
      </c>
      <c r="BQ27" s="88">
        <f>SUM(BQ3:BQ26)</f>
        <v>566621269.49408579</v>
      </c>
      <c r="BR27" s="88">
        <f>SUM(BR3:BR26)</f>
        <v>37144985.514085852</v>
      </c>
      <c r="BS27" s="88">
        <f>SUM(BS3:BS26)</f>
        <v>7433253558.8000011</v>
      </c>
      <c r="BT27" s="93">
        <f t="shared" si="2"/>
        <v>6.8958759346122778E-2</v>
      </c>
      <c r="BU27" s="94">
        <f t="shared" si="3"/>
        <v>0.44049645238425444</v>
      </c>
      <c r="BV27" s="87"/>
      <c r="BX27" s="95"/>
      <c r="BY27" s="85"/>
      <c r="CB27" s="87"/>
      <c r="CD27" s="95"/>
      <c r="CE27" s="87"/>
      <c r="CG27" s="95"/>
      <c r="CH27" s="96"/>
      <c r="CI27" s="95"/>
      <c r="CK27" s="95"/>
    </row>
    <row r="28" spans="1:89" s="83" customFormat="1" x14ac:dyDescent="0.25">
      <c r="L28" s="97"/>
      <c r="U28" s="87"/>
      <c r="AK28" s="89"/>
      <c r="BI28" s="98"/>
      <c r="BK28" s="85"/>
      <c r="BN28" s="95"/>
      <c r="BO28" s="95"/>
      <c r="BR28" s="85"/>
      <c r="BV28" s="87"/>
      <c r="BX28" s="95"/>
      <c r="BY28" s="85"/>
      <c r="CB28" s="87"/>
      <c r="CD28" s="95"/>
      <c r="CE28" s="87"/>
      <c r="CG28" s="95"/>
      <c r="CH28" s="96"/>
      <c r="CI28" s="95"/>
      <c r="CK28" s="95"/>
    </row>
    <row r="29" spans="1:89" s="22" customFormat="1" ht="57.75" customHeight="1" x14ac:dyDescent="0.25">
      <c r="A29" s="5" t="s">
        <v>12</v>
      </c>
      <c r="B29" s="5" t="s">
        <v>13</v>
      </c>
      <c r="C29" s="6" t="s">
        <v>14</v>
      </c>
      <c r="D29" s="5" t="s">
        <v>15</v>
      </c>
      <c r="E29" s="7" t="s">
        <v>16</v>
      </c>
      <c r="F29" s="5" t="s">
        <v>17</v>
      </c>
      <c r="G29" s="5" t="s">
        <v>18</v>
      </c>
      <c r="H29" s="5" t="s">
        <v>19</v>
      </c>
      <c r="I29" s="5" t="s">
        <v>20</v>
      </c>
      <c r="J29" s="8" t="s">
        <v>21</v>
      </c>
      <c r="K29" s="5" t="s">
        <v>22</v>
      </c>
      <c r="L29" s="5" t="s">
        <v>18</v>
      </c>
      <c r="M29" s="9" t="s">
        <v>19</v>
      </c>
      <c r="N29" s="5" t="s">
        <v>20</v>
      </c>
      <c r="O29" s="8" t="s">
        <v>153</v>
      </c>
      <c r="P29" s="8" t="s">
        <v>24</v>
      </c>
      <c r="Q29" s="9" t="s">
        <v>25</v>
      </c>
      <c r="R29" s="9" t="s">
        <v>26</v>
      </c>
      <c r="S29" s="9" t="s">
        <v>27</v>
      </c>
      <c r="T29" s="9" t="s">
        <v>28</v>
      </c>
      <c r="U29" s="10" t="s">
        <v>29</v>
      </c>
      <c r="V29" s="9" t="s">
        <v>30</v>
      </c>
      <c r="W29" s="8" t="s">
        <v>31</v>
      </c>
      <c r="X29" s="11" t="s">
        <v>32</v>
      </c>
      <c r="Y29" s="9" t="s">
        <v>33</v>
      </c>
      <c r="Z29" s="9" t="s">
        <v>34</v>
      </c>
      <c r="AA29" s="12" t="s">
        <v>35</v>
      </c>
      <c r="AB29" s="12" t="s">
        <v>36</v>
      </c>
      <c r="AC29" s="12" t="s">
        <v>37</v>
      </c>
      <c r="AD29" s="12" t="s">
        <v>38</v>
      </c>
      <c r="AE29" s="9" t="s">
        <v>39</v>
      </c>
      <c r="AF29" s="5" t="s">
        <v>40</v>
      </c>
      <c r="AG29" s="5" t="s">
        <v>41</v>
      </c>
      <c r="AH29" s="5" t="s">
        <v>42</v>
      </c>
      <c r="AI29" s="6" t="s">
        <v>43</v>
      </c>
      <c r="AJ29" s="13" t="s">
        <v>44</v>
      </c>
      <c r="AK29" s="6" t="s">
        <v>45</v>
      </c>
      <c r="AL29" s="5" t="s">
        <v>46</v>
      </c>
      <c r="AM29" s="5" t="s">
        <v>47</v>
      </c>
      <c r="AN29" s="5" t="s">
        <v>48</v>
      </c>
      <c r="AO29" s="14" t="s">
        <v>49</v>
      </c>
      <c r="AP29" s="15" t="s">
        <v>50</v>
      </c>
      <c r="AQ29" s="16" t="s">
        <v>51</v>
      </c>
      <c r="AR29" s="14" t="s">
        <v>52</v>
      </c>
      <c r="AS29" s="15" t="s">
        <v>50</v>
      </c>
      <c r="AT29" s="16" t="s">
        <v>53</v>
      </c>
      <c r="AU29" s="14" t="s">
        <v>54</v>
      </c>
      <c r="AV29" s="15" t="s">
        <v>50</v>
      </c>
      <c r="AW29" s="16" t="s">
        <v>55</v>
      </c>
      <c r="AX29" s="14" t="s">
        <v>56</v>
      </c>
      <c r="AY29" s="15" t="s">
        <v>50</v>
      </c>
      <c r="AZ29" s="16" t="s">
        <v>57</v>
      </c>
      <c r="BA29" s="14" t="s">
        <v>58</v>
      </c>
      <c r="BB29" s="15" t="s">
        <v>59</v>
      </c>
      <c r="BC29" s="17" t="s">
        <v>60</v>
      </c>
      <c r="BD29" s="15" t="s">
        <v>61</v>
      </c>
      <c r="BE29" s="14" t="s">
        <v>62</v>
      </c>
      <c r="BF29" s="15" t="s">
        <v>63</v>
      </c>
      <c r="BG29" s="18" t="s">
        <v>64</v>
      </c>
      <c r="BH29" s="19" t="s">
        <v>65</v>
      </c>
      <c r="BI29" s="20" t="s">
        <v>66</v>
      </c>
      <c r="BJ29" s="20" t="s">
        <v>67</v>
      </c>
      <c r="BK29" s="20" t="s">
        <v>68</v>
      </c>
      <c r="BL29" s="20" t="s">
        <v>69</v>
      </c>
      <c r="BM29" s="20" t="s">
        <v>70</v>
      </c>
      <c r="BN29" s="21" t="s">
        <v>71</v>
      </c>
      <c r="BO29" s="20" t="s">
        <v>72</v>
      </c>
      <c r="BP29" s="21" t="s">
        <v>73</v>
      </c>
      <c r="BQ29" s="20" t="s">
        <v>74</v>
      </c>
      <c r="BR29" s="20" t="s">
        <v>75</v>
      </c>
      <c r="BS29" s="20" t="s">
        <v>76</v>
      </c>
      <c r="BT29" s="21" t="s">
        <v>77</v>
      </c>
      <c r="BU29" s="21" t="s">
        <v>78</v>
      </c>
      <c r="BV29" s="20"/>
    </row>
  </sheetData>
  <mergeCells count="9">
    <mergeCell ref="AF1:BI1"/>
    <mergeCell ref="BJ1:BK1"/>
    <mergeCell ref="BL1:BU1"/>
    <mergeCell ref="A1:D1"/>
    <mergeCell ref="F1:J1"/>
    <mergeCell ref="K1:O1"/>
    <mergeCell ref="P1:V1"/>
    <mergeCell ref="X1:Z1"/>
    <mergeCell ref="AA1:AD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Christian1</dc:creator>
  <cp:lastModifiedBy>Christian1</cp:lastModifiedBy>
  <dcterms:created xsi:type="dcterms:W3CDTF">2018-01-15T14:37:34Z</dcterms:created>
  <dcterms:modified xsi:type="dcterms:W3CDTF">2018-01-16T08:54:30Z</dcterms:modified>
</cp:coreProperties>
</file>