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91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<sst xmlns="http://schemas.openxmlformats.org/spreadsheetml/2006/main" count="1068" uniqueCount="589">
  <si>
    <t>Identifikační znaky dlužníka</t>
  </si>
  <si>
    <t>Spisová značka</t>
  </si>
  <si>
    <t>Zahájení řízení (datum)</t>
  </si>
  <si>
    <t>Příjmení a jméno dlužníka</t>
  </si>
  <si>
    <t>Identifikační znaky správce</t>
  </si>
  <si>
    <t>Označení správce</t>
  </si>
  <si>
    <t>Rodné číslo</t>
  </si>
  <si>
    <t>Úpadek (datum)</t>
  </si>
  <si>
    <t>Od zahájení do úpadku (dny)</t>
  </si>
  <si>
    <t>Oddlužení (datum)</t>
  </si>
  <si>
    <t>Od zahájení do oddlužení (dny)</t>
  </si>
  <si>
    <t>Časové okolnosti řízení</t>
  </si>
  <si>
    <t>Rozhodnutí o způsobu (datum)</t>
  </si>
  <si>
    <t>Novák Jan</t>
  </si>
  <si>
    <t>KSCB 25 INS 10140/2010</t>
  </si>
  <si>
    <t>680915/1569</t>
  </si>
  <si>
    <t>JUDr. Eva Šimková</t>
  </si>
  <si>
    <t xml:space="preserve">Závěrečné usnesení (datum) </t>
  </si>
  <si>
    <t>Od zahájení do usnesení (dny)</t>
  </si>
  <si>
    <t>Od zahájení do usnesení (roky)</t>
  </si>
  <si>
    <t>Způsob provedení oddlužení</t>
  </si>
  <si>
    <t>A/B/C</t>
  </si>
  <si>
    <t>Hodnota a struktura zjištěných pohledávek</t>
  </si>
  <si>
    <t>cc2yjnw</t>
  </si>
  <si>
    <t>A</t>
  </si>
  <si>
    <t>Zajištěné pohledávky (Kč)</t>
  </si>
  <si>
    <t>Počet zajištěných</t>
  </si>
  <si>
    <t>Nezajištěné pohledávky (Kč)</t>
  </si>
  <si>
    <t>Náklady zaměstnavatele před IŘ</t>
  </si>
  <si>
    <t>Náklady zaměstnavatele v IŘ</t>
  </si>
  <si>
    <t>Náklady zaměstnavatele před IŘ a v IŘ</t>
  </si>
  <si>
    <t>Pohledávky za podstatou</t>
  </si>
  <si>
    <t>Odměna IS</t>
  </si>
  <si>
    <t>Hotové náklady IS</t>
  </si>
  <si>
    <t>Pohledávky za zpeněžením</t>
  </si>
  <si>
    <t>Odměna za zpeněžení</t>
  </si>
  <si>
    <t>Náklady zpeněžení</t>
  </si>
  <si>
    <t>Na roveň</t>
  </si>
  <si>
    <t>Pohledávky na roveň</t>
  </si>
  <si>
    <t>Výživné během IŘ</t>
  </si>
  <si>
    <t>Ostatní</t>
  </si>
  <si>
    <t>Počet nezajištěných</t>
  </si>
  <si>
    <t>Počet úkonů v řízení</t>
  </si>
  <si>
    <t>Počet úkonů do úpadku včetně</t>
  </si>
  <si>
    <t>Počet úkonů po úpadku</t>
  </si>
  <si>
    <t>Počet jiných úkonů</t>
  </si>
  <si>
    <t>Vykonatelných</t>
  </si>
  <si>
    <t>Výkon exekuce</t>
  </si>
  <si>
    <t>Úkonů celkem</t>
  </si>
  <si>
    <t>Cekem</t>
  </si>
  <si>
    <t>Měsíců</t>
  </si>
  <si>
    <t>Splaceno</t>
  </si>
  <si>
    <t>Zajištění (Kč)</t>
  </si>
  <si>
    <t>Zajištění (%)</t>
  </si>
  <si>
    <t>Nezajištění (Kč)</t>
  </si>
  <si>
    <t>Nezajištění (%)</t>
  </si>
  <si>
    <t xml:space="preserve"> Za podstatou (Kč)</t>
  </si>
  <si>
    <t xml:space="preserve"> Za podstatou (%)</t>
  </si>
  <si>
    <t>Snížení v procentech</t>
  </si>
  <si>
    <t>Rozdíl nákladů</t>
  </si>
  <si>
    <t>Exekuce celkem</t>
  </si>
  <si>
    <t>Celkem zaplaceno</t>
  </si>
  <si>
    <t>436020/415</t>
  </si>
  <si>
    <t>Nováková Jana</t>
  </si>
  <si>
    <t>Ing. Miloslav Půček</t>
  </si>
  <si>
    <t>i8byftf</t>
  </si>
  <si>
    <t>645829/1873</t>
  </si>
  <si>
    <t>JUDr. Miroslava Ohlídalová</t>
  </si>
  <si>
    <t>JUDr. Ilona Dorková</t>
  </si>
  <si>
    <t>Nováková Maksymová Jana</t>
  </si>
  <si>
    <t>KSPA 56 INS 11513/2011</t>
  </si>
  <si>
    <t>KSBR 30 INS 8339/2011</t>
  </si>
  <si>
    <t>KSBR 30 INS 9735/2011</t>
  </si>
  <si>
    <t>765116/3344</t>
  </si>
  <si>
    <t>KSBR 40 INS 19922/2011</t>
  </si>
  <si>
    <t>615927/1679</t>
  </si>
  <si>
    <t>1-zaměstnanec/2-OSVČ/3-důchodce/4-soc.dávky</t>
  </si>
  <si>
    <t>Mgr. Miroslav Ambrož</t>
  </si>
  <si>
    <t>y87xtfh</t>
  </si>
  <si>
    <t>KSUL 46 INS 103/2012</t>
  </si>
  <si>
    <t>720625/2845</t>
  </si>
  <si>
    <t>VRŠANSKÝ a spol., v.o.s.</t>
  </si>
  <si>
    <t>srs5mv3</t>
  </si>
  <si>
    <t>501113/371</t>
  </si>
  <si>
    <t>KSOS 36 INS 2377/2012</t>
  </si>
  <si>
    <t>Mgr. Magdalena Gebauerová</t>
  </si>
  <si>
    <t>w8jxxx5</t>
  </si>
  <si>
    <t>840320/1719</t>
  </si>
  <si>
    <t>KSCB 41 INS 8786 / 2012</t>
  </si>
  <si>
    <t>JUDr. Věra Sedloňová</t>
  </si>
  <si>
    <t>5a2yepc</t>
  </si>
  <si>
    <t>845123/5694</t>
  </si>
  <si>
    <t>KSOL 16 INS 8312/2012</t>
  </si>
  <si>
    <t>Ing. Jiří Kocvrlich</t>
  </si>
  <si>
    <t>xsdx3kr</t>
  </si>
  <si>
    <t>4/1</t>
  </si>
  <si>
    <t>1</t>
  </si>
  <si>
    <t>C</t>
  </si>
  <si>
    <t>JUDr. Lukáš Holý</t>
  </si>
  <si>
    <t>KSPH 70 INS 1539/2014</t>
  </si>
  <si>
    <t>760522/1052</t>
  </si>
  <si>
    <t>Splácení (měsíce)</t>
  </si>
  <si>
    <t>Splácení (redukované)</t>
  </si>
  <si>
    <t>B</t>
  </si>
  <si>
    <t>2/1</t>
  </si>
  <si>
    <t>765710/2255</t>
  </si>
  <si>
    <t>KSPL 20 INS 5637/2012</t>
  </si>
  <si>
    <t>Nováková Jana + Novák Roman</t>
  </si>
  <si>
    <t>Michal Krejčí</t>
  </si>
  <si>
    <t>mj2x57k</t>
  </si>
  <si>
    <t>655212/1356</t>
  </si>
  <si>
    <t>KSPH 41 INS 1264/2012</t>
  </si>
  <si>
    <t>jx6yac9</t>
  </si>
  <si>
    <t>JUDr. Jiřina Lužová</t>
  </si>
  <si>
    <t>755601/5577</t>
  </si>
  <si>
    <t>KSOS 33 INS 9782/2011</t>
  </si>
  <si>
    <t>Mgr. Petr Vysoudil</t>
  </si>
  <si>
    <t>635916/1809</t>
  </si>
  <si>
    <t>KSHK 42 INS 3567/2011</t>
  </si>
  <si>
    <t>Nováková Jana + Suchánek Josef</t>
  </si>
  <si>
    <t>Tereza Vodičková</t>
  </si>
  <si>
    <t>830503/1229</t>
  </si>
  <si>
    <t>KSCB 28 INS 4133/2012</t>
  </si>
  <si>
    <t>Ing. Pavel Vlček</t>
  </si>
  <si>
    <t>gqmkau4</t>
  </si>
  <si>
    <t>Novotný Jan</t>
  </si>
  <si>
    <t>510427/382</t>
  </si>
  <si>
    <t>KSOS 39 INS 15666/2012</t>
  </si>
  <si>
    <t>3</t>
  </si>
  <si>
    <t>Ing. Marek Tříska</t>
  </si>
  <si>
    <t>5imykp3</t>
  </si>
  <si>
    <t>840826/0784</t>
  </si>
  <si>
    <t>KSPH 71 INS 9222/2014</t>
  </si>
  <si>
    <t>JUDr. Michal Mareš</t>
  </si>
  <si>
    <t>tuiybtt</t>
  </si>
  <si>
    <t>Novotná Jana</t>
  </si>
  <si>
    <t>KSUL 69 INS 13232/2010</t>
  </si>
  <si>
    <t>655307/1140</t>
  </si>
  <si>
    <t>Ing. Soňa Aubrechtová</t>
  </si>
  <si>
    <t>nnyxtky</t>
  </si>
  <si>
    <t>Plnění (v Kč a v % požadované částky)</t>
  </si>
  <si>
    <t>1/3</t>
  </si>
  <si>
    <t>KSPH 55 INS 2670/2011</t>
  </si>
  <si>
    <t>725321/1350</t>
  </si>
  <si>
    <t>mxzxwaw</t>
  </si>
  <si>
    <t>Ing. František Červenka</t>
  </si>
  <si>
    <t>Novotný Miroslav + Novotná Jana</t>
  </si>
  <si>
    <t>KSPL 56 INS 21960/2011</t>
  </si>
  <si>
    <t>661227/1028</t>
  </si>
  <si>
    <t>1/1</t>
  </si>
  <si>
    <t>y2dxuzk</t>
  </si>
  <si>
    <t>Petr Bendl</t>
  </si>
  <si>
    <t>KSLB 87 INS 13962/2013</t>
  </si>
  <si>
    <t>695728/2343</t>
  </si>
  <si>
    <t>F.H.insolvence v.o.s.</t>
  </si>
  <si>
    <t>yizkvdy</t>
  </si>
  <si>
    <t>Novotná Jana + Novotný Pavel</t>
  </si>
  <si>
    <t>KSHK 41 INS 18036/2014</t>
  </si>
  <si>
    <t>705409/3618</t>
  </si>
  <si>
    <t>VPI CZ v.o.s.</t>
  </si>
  <si>
    <t>ar3iivk</t>
  </si>
  <si>
    <t>Výsledek řízení</t>
  </si>
  <si>
    <t>Ano</t>
  </si>
  <si>
    <t>Ano/Ne</t>
  </si>
  <si>
    <t>KSHK 42 INS 1381/2010</t>
  </si>
  <si>
    <t>636213/0247</t>
  </si>
  <si>
    <t>Ing. David Jánošík</t>
  </si>
  <si>
    <t>Doležalová Jana</t>
  </si>
  <si>
    <t>585202/0097</t>
  </si>
  <si>
    <t>KSHK 42 INS 12169/2010</t>
  </si>
  <si>
    <t>Mgr. Kamil Toman</t>
  </si>
  <si>
    <t>KSPH 39 INS 15192/2010</t>
  </si>
  <si>
    <t>575721/0338</t>
  </si>
  <si>
    <t>Ing. Romana Nováková</t>
  </si>
  <si>
    <t>KSPA 59 INS 6233/2012</t>
  </si>
  <si>
    <t>805727/3675</t>
  </si>
  <si>
    <t>j9eyk5g</t>
  </si>
  <si>
    <t>JUDr. Jan Štangl</t>
  </si>
  <si>
    <t>Svoboda Jan</t>
  </si>
  <si>
    <t>KSBR 29 INS 22389/2011</t>
  </si>
  <si>
    <t>820324/4819</t>
  </si>
  <si>
    <t>JUDr. Lukáš Kučera</t>
  </si>
  <si>
    <t>npzxexj</t>
  </si>
  <si>
    <t>KSCB 27 INS 31098/2015</t>
  </si>
  <si>
    <t>820105/1485</t>
  </si>
  <si>
    <t>AS Žižlavský</t>
  </si>
  <si>
    <t>r7arpz6</t>
  </si>
  <si>
    <t>KSUL 77 INS 2748/2010</t>
  </si>
  <si>
    <t>755129/2848</t>
  </si>
  <si>
    <t>Vršanský a spol. v.o.s.</t>
  </si>
  <si>
    <t>Dvořáková Jana</t>
  </si>
  <si>
    <t>KSPH 41 INS 12891/2010</t>
  </si>
  <si>
    <t>635607/1513</t>
  </si>
  <si>
    <t>KSLB 87 INS 9061/2011</t>
  </si>
  <si>
    <t>470105/032</t>
  </si>
  <si>
    <t>JUDr. Břetislav Toman</t>
  </si>
  <si>
    <t>je8x3we</t>
  </si>
  <si>
    <t>Dvořák Jan</t>
  </si>
  <si>
    <t>KSCB 26 INS 12978/2011</t>
  </si>
  <si>
    <t>595706/1319</t>
  </si>
  <si>
    <t>Mgr. Pavel Šimák</t>
  </si>
  <si>
    <t>6navz6x</t>
  </si>
  <si>
    <t>KSPH 36 INS 20268/2011</t>
  </si>
  <si>
    <t>635223/1930</t>
  </si>
  <si>
    <t>Ing. Eva Procházková</t>
  </si>
  <si>
    <t>gjcyen7</t>
  </si>
  <si>
    <t>KSPA 59 INS 6758/2012</t>
  </si>
  <si>
    <t>400204/087</t>
  </si>
  <si>
    <t>Dvořák Jan + Dvořáková Jana</t>
  </si>
  <si>
    <t>3/3</t>
  </si>
  <si>
    <t>KSHK 41 INS 21149/2012</t>
  </si>
  <si>
    <t>860701/3921</t>
  </si>
  <si>
    <t>Ing. Václav Špůr</t>
  </si>
  <si>
    <t>3sjyd3y</t>
  </si>
  <si>
    <t>Černý Jan</t>
  </si>
  <si>
    <t>KSBR 33 INS 13563/2017</t>
  </si>
  <si>
    <t>870911/4095</t>
  </si>
  <si>
    <t>Revitala v.o.s</t>
  </si>
  <si>
    <t>g8sxh2k</t>
  </si>
  <si>
    <t>KSOS 25 INS 14095/2012</t>
  </si>
  <si>
    <t>800730/5460</t>
  </si>
  <si>
    <t>Mgr. Daniel Tomíček</t>
  </si>
  <si>
    <t>j4snexm</t>
  </si>
  <si>
    <t>46ryh9m</t>
  </si>
  <si>
    <t>Černá Jana + Černý Pavel</t>
  </si>
  <si>
    <t>KSBR 31 INS 13101/2010</t>
  </si>
  <si>
    <t>725322/4594</t>
  </si>
  <si>
    <t>JUDr. Radka Píšťková Záhorcová</t>
  </si>
  <si>
    <t>achydt</t>
  </si>
  <si>
    <t>Černá Jana</t>
  </si>
  <si>
    <t>KSPL 27 INS 5863/2011</t>
  </si>
  <si>
    <t>795126/3265</t>
  </si>
  <si>
    <t>Ing. Petr Kočárek</t>
  </si>
  <si>
    <t>8jnx3kn</t>
  </si>
  <si>
    <t>KSPH 41 INS 8829/2012</t>
  </si>
  <si>
    <t>775407/0566</t>
  </si>
  <si>
    <t>Ing. Radomír Válek</t>
  </si>
  <si>
    <t>5btym95</t>
  </si>
  <si>
    <t>Insolvence JP v.o.s.</t>
  </si>
  <si>
    <t>ghv2sby</t>
  </si>
  <si>
    <t>KSOS 36 INS 19552/2012</t>
  </si>
  <si>
    <t>825728/5773</t>
  </si>
  <si>
    <t>KSPH 40 INS 32327/2012</t>
  </si>
  <si>
    <t>785126/1022</t>
  </si>
  <si>
    <t>Černá Voláková Jana</t>
  </si>
  <si>
    <t>Mgr. Vladimír Turoň</t>
  </si>
  <si>
    <t>KSOS 31 INS 2589/2014</t>
  </si>
  <si>
    <t>655825/0457</t>
  </si>
  <si>
    <t>Ing. Hana Sazovská</t>
  </si>
  <si>
    <t>4</t>
  </si>
  <si>
    <t>KSOS 34 INS 6660/2014</t>
  </si>
  <si>
    <t>636123/6475</t>
  </si>
  <si>
    <t>Ing. Martin Koubek</t>
  </si>
  <si>
    <t>ka9x48x</t>
  </si>
  <si>
    <t>KSPL 27 INS 5722/2012</t>
  </si>
  <si>
    <t>786009/1789</t>
  </si>
  <si>
    <t>Štancl - insolvence v.o.s.</t>
  </si>
  <si>
    <t>fags3vw</t>
  </si>
  <si>
    <t xml:space="preserve">Procházka Pavel </t>
  </si>
  <si>
    <t>631010/1226</t>
  </si>
  <si>
    <t>720703/2316</t>
  </si>
  <si>
    <t>Ing. Ivan Mikeš</t>
  </si>
  <si>
    <t>KSPA 56 INS 23298/2011</t>
  </si>
  <si>
    <t>KSPH 41 INS 22704/2012</t>
  </si>
  <si>
    <t>Procházka Pavel + Procházková Petra</t>
  </si>
  <si>
    <t>Kučerová Marie</t>
  </si>
  <si>
    <t>KSCB 25 INS 2469/2012</t>
  </si>
  <si>
    <t>545325/3531</t>
  </si>
  <si>
    <t>Ing. David Puffer</t>
  </si>
  <si>
    <t>Kučera Jiří</t>
  </si>
  <si>
    <t>KSUL 70 INS 3735/2010</t>
  </si>
  <si>
    <t>490109/259</t>
  </si>
  <si>
    <t>Ing. Aleš Klaudy</t>
  </si>
  <si>
    <t>7pmx2a5</t>
  </si>
  <si>
    <t>KSUL 77 INS 7311/2012</t>
  </si>
  <si>
    <t>490515/063</t>
  </si>
  <si>
    <t>JUDr. Bohumil Vintrich</t>
  </si>
  <si>
    <t>9wu9kzq</t>
  </si>
  <si>
    <t>KSOS 8 INS 12065/2012</t>
  </si>
  <si>
    <t>620606/1290</t>
  </si>
  <si>
    <t>JUDr. Pavel Korta</t>
  </si>
  <si>
    <t>gijx64f</t>
  </si>
  <si>
    <t>KSOS 25 INS 27511/2012</t>
  </si>
  <si>
    <t>640926/2189</t>
  </si>
  <si>
    <t>Mgr. Daniel SIWY</t>
  </si>
  <si>
    <t>zceyfcm</t>
  </si>
  <si>
    <t>Veselá Anna</t>
  </si>
  <si>
    <t>KSPL 20 INS 22887/2012</t>
  </si>
  <si>
    <t>445707/422</t>
  </si>
  <si>
    <t>JUDr. Ing. Martina Jinochová Matyášová</t>
  </si>
  <si>
    <t>5hxx2s8</t>
  </si>
  <si>
    <t>Veselý Petr + Veselá Marie</t>
  </si>
  <si>
    <t>KSUL 69 INS 7289/2012</t>
  </si>
  <si>
    <t>600518/1578</t>
  </si>
  <si>
    <t xml:space="preserve">Veselý Petr </t>
  </si>
  <si>
    <t>KSOS 8 INS 15805/2012</t>
  </si>
  <si>
    <t>690120/5707</t>
  </si>
  <si>
    <t>JUDr. Pavel Mikeš</t>
  </si>
  <si>
    <t>r4gx87u</t>
  </si>
  <si>
    <t>Veselý Petr</t>
  </si>
  <si>
    <t>KSPH 42 INS 11203/2013</t>
  </si>
  <si>
    <t>880905/0800</t>
  </si>
  <si>
    <t>Institut insolvence v.o.s.</t>
  </si>
  <si>
    <t>Veselý Petr + Veselá Jana</t>
  </si>
  <si>
    <t>KSLB 76 INS 10648/2017</t>
  </si>
  <si>
    <t>760615/2389</t>
  </si>
  <si>
    <t>Růnová v.o.s.</t>
  </si>
  <si>
    <t>t6ankvp</t>
  </si>
  <si>
    <t>Horáková Hana</t>
  </si>
  <si>
    <t>KSPA 60 INS 21874/2015</t>
  </si>
  <si>
    <t>595601/1996</t>
  </si>
  <si>
    <t>Administrace insolvencí CITY TOWER v.o.s.</t>
  </si>
  <si>
    <t>fzpscyr</t>
  </si>
  <si>
    <t>Krejčí Josef</t>
  </si>
  <si>
    <t>KSHK 42 INS 8005/2010</t>
  </si>
  <si>
    <t>620905/1145</t>
  </si>
  <si>
    <t>Ing. Bc. Bohumil Ježek</t>
  </si>
  <si>
    <t>7yyx2qb</t>
  </si>
  <si>
    <t>Horák Jan</t>
  </si>
  <si>
    <t>KSOS 25 INS 3811/2008</t>
  </si>
  <si>
    <t>820405/5332</t>
  </si>
  <si>
    <t>Ing. Zdeňka Krejčí</t>
  </si>
  <si>
    <t>KSOS 36 INS 6729/2012</t>
  </si>
  <si>
    <t>740129/5209</t>
  </si>
  <si>
    <t>Ing. Radim Struminský</t>
  </si>
  <si>
    <t>978yhcs</t>
  </si>
  <si>
    <t>Horák Jan + Horáková Naděžda</t>
  </si>
  <si>
    <t>KSPA 44 INS 11863/2012</t>
  </si>
  <si>
    <t>591221/1426</t>
  </si>
  <si>
    <t>JUDr. Jarmila Cindrová</t>
  </si>
  <si>
    <t>6fqxwi7</t>
  </si>
  <si>
    <t>KSPH 36 INS 29505/2012</t>
  </si>
  <si>
    <t>801208/1132</t>
  </si>
  <si>
    <t>Mgr. Jakub Juřena</t>
  </si>
  <si>
    <t>swp6rup</t>
  </si>
  <si>
    <t>Němcová Eva + Němec Jiří</t>
  </si>
  <si>
    <t>KSUL 77 INS 22974/2011</t>
  </si>
  <si>
    <t>635424/1718</t>
  </si>
  <si>
    <t>Mgr. Narcis Tomášek</t>
  </si>
  <si>
    <t>3gcyke4</t>
  </si>
  <si>
    <t>Němcová Eva</t>
  </si>
  <si>
    <t>KSOS 33 INS 5044/2012</t>
  </si>
  <si>
    <t>695519/6105</t>
  </si>
  <si>
    <t>Mgr. Ing. Eva Hepperová</t>
  </si>
  <si>
    <t>868xzpr</t>
  </si>
  <si>
    <t xml:space="preserve">Němcová Eva </t>
  </si>
  <si>
    <t>KSBR 27 INS 5528/2012</t>
  </si>
  <si>
    <t>645106/0902</t>
  </si>
  <si>
    <t>JUDr. Alena Pšejová, Ph.D.</t>
  </si>
  <si>
    <t>mpcyfrj</t>
  </si>
  <si>
    <t>Marková Jana</t>
  </si>
  <si>
    <t>KSBR 44 INS 2164/2011</t>
  </si>
  <si>
    <t>565531/2575</t>
  </si>
  <si>
    <t>Mgr. Marek Sochor</t>
  </si>
  <si>
    <t>5x9yhjx</t>
  </si>
  <si>
    <t>KSPL 20 INS 26041/2012</t>
  </si>
  <si>
    <t>625918/1038</t>
  </si>
  <si>
    <t>Mgr. Milan Edelmann</t>
  </si>
  <si>
    <t>zj7xynb</t>
  </si>
  <si>
    <t>KSPA 59 INS 10404/2013</t>
  </si>
  <si>
    <t>765313/3521</t>
  </si>
  <si>
    <t>BANKRUPCY TRUSTEE, v.o.s.</t>
  </si>
  <si>
    <t>IREKON, v.o.s.</t>
  </si>
  <si>
    <t>ts6gsje</t>
  </si>
  <si>
    <t>Pokorná Marie</t>
  </si>
  <si>
    <t>KSHK 40 INS 115/2012</t>
  </si>
  <si>
    <t>526015/187</t>
  </si>
  <si>
    <t>KSBR 45 INS 29481/2012</t>
  </si>
  <si>
    <t>425512/448</t>
  </si>
  <si>
    <t>Ing. Miroslava Motyčková</t>
  </si>
  <si>
    <t>ptdyagw</t>
  </si>
  <si>
    <t>Pospíšilová Eva</t>
  </si>
  <si>
    <t>KSOS 31 INS 15982/2010</t>
  </si>
  <si>
    <t>535729/039</t>
  </si>
  <si>
    <t>Mgr. Jan Klváček</t>
  </si>
  <si>
    <t>zw7x5vy</t>
  </si>
  <si>
    <t>KSBR 45 INS 14962/2011</t>
  </si>
  <si>
    <t>525609/0344</t>
  </si>
  <si>
    <t>KSOL 10 INS 8385/2012</t>
  </si>
  <si>
    <t>855405/6225</t>
  </si>
  <si>
    <t>JUDr. Ing. Daniela Majzlíková, LL.M.</t>
  </si>
  <si>
    <t>enpqx6p</t>
  </si>
  <si>
    <t>Marek Jan</t>
  </si>
  <si>
    <t>KSBR 47 INS 30745/2013</t>
  </si>
  <si>
    <t>830404/4397</t>
  </si>
  <si>
    <t>Ing. Jana Jelínková</t>
  </si>
  <si>
    <t>cw2x2me</t>
  </si>
  <si>
    <t>KSBR 40 INS 2303/2016</t>
  </si>
  <si>
    <t>881229/5162</t>
  </si>
  <si>
    <t>JUDr. Anita Nejedlá</t>
  </si>
  <si>
    <t>mmpyay2</t>
  </si>
  <si>
    <t>Pospíšil Jiří</t>
  </si>
  <si>
    <t>KSUL 45 INS 7559/2011</t>
  </si>
  <si>
    <t>680730/0929</t>
  </si>
  <si>
    <t>Mgr. Barbora Novotná Opltová</t>
  </si>
  <si>
    <t>eqrx92y</t>
  </si>
  <si>
    <t>KSLB 82 INS 18432/2012</t>
  </si>
  <si>
    <t>761118/2722</t>
  </si>
  <si>
    <t>JUDr. František Hendrych</t>
  </si>
  <si>
    <t>etdxzp4</t>
  </si>
  <si>
    <t>Pokorný Petr</t>
  </si>
  <si>
    <t>KSHK 40 INS 5209/2010</t>
  </si>
  <si>
    <t>641005/1175</t>
  </si>
  <si>
    <t>JUDr. Eva Mlčochová</t>
  </si>
  <si>
    <t>Pokorný Petr + Pokorná Alena</t>
  </si>
  <si>
    <t>KSPH 36 INS 7512/2010</t>
  </si>
  <si>
    <t>540723/1181</t>
  </si>
  <si>
    <t>Pokorný Petr + Pokorná Hana</t>
  </si>
  <si>
    <t>KSPL 20 INS 15547/2011</t>
  </si>
  <si>
    <t>800406/2242</t>
  </si>
  <si>
    <t>JUDr. Dagmar Mixová</t>
  </si>
  <si>
    <t>a3gya5d</t>
  </si>
  <si>
    <t>KSOS 39 INS 3435/2012</t>
  </si>
  <si>
    <t>760206/5801</t>
  </si>
  <si>
    <t>JUDr. Dagmar Koláková</t>
  </si>
  <si>
    <t>h22x3qs</t>
  </si>
  <si>
    <t>Hájková Hana</t>
  </si>
  <si>
    <t>KSHK 42 INS 1119/2012</t>
  </si>
  <si>
    <t>765821/3607</t>
  </si>
  <si>
    <t>INKOS HK - Turnov v.o.s.</t>
  </si>
  <si>
    <t>s2g5fpd</t>
  </si>
  <si>
    <t>Hájková Hana + Hájek Jan</t>
  </si>
  <si>
    <t>KSUL 45 INS 32010/2012</t>
  </si>
  <si>
    <t>715718/2769</t>
  </si>
  <si>
    <t>Ing. Pavel Tlustý</t>
  </si>
  <si>
    <t>g7pykb3</t>
  </si>
  <si>
    <t>Králová Anna</t>
  </si>
  <si>
    <t>KSOS 36 INS 14708/2014</t>
  </si>
  <si>
    <t>545610/1255</t>
  </si>
  <si>
    <t>Ing. Libuše Dobrá</t>
  </si>
  <si>
    <t>8ekxxk6</t>
  </si>
  <si>
    <t>Jelínková Eva</t>
  </si>
  <si>
    <t>KSPH 37 INS 8554/2009</t>
  </si>
  <si>
    <t>475212/101</t>
  </si>
  <si>
    <t>r46ys4q</t>
  </si>
  <si>
    <t>KSHK 40 INS 1405/2010</t>
  </si>
  <si>
    <t>580126/0322</t>
  </si>
  <si>
    <t>Hájek Josef + Hájková Jana</t>
  </si>
  <si>
    <t>Král Pavel</t>
  </si>
  <si>
    <t>KSOS 33 INS 30895/2012</t>
  </si>
  <si>
    <t>650326/0181</t>
  </si>
  <si>
    <t>Růžičková Jana</t>
  </si>
  <si>
    <t>KSPL 29 INS 2297/2014</t>
  </si>
  <si>
    <t>675820/1461</t>
  </si>
  <si>
    <t>LIQUIDATORS v.o.s.</t>
  </si>
  <si>
    <t>fzeyx6p</t>
  </si>
  <si>
    <t>Růžičková Jana + Růžička Jaroslav</t>
  </si>
  <si>
    <t>KSLB 86 INS 13602/2014</t>
  </si>
  <si>
    <t>695930/2581</t>
  </si>
  <si>
    <t>Benešová Hana</t>
  </si>
  <si>
    <t>KSUL 69 INS 21772/2011</t>
  </si>
  <si>
    <t>605308/0792</t>
  </si>
  <si>
    <t>Benešová Hana + Beneš Aleš</t>
  </si>
  <si>
    <t>KSCB 41 INS 7012/2013</t>
  </si>
  <si>
    <t>785215/1692</t>
  </si>
  <si>
    <t>Ing. Václav Hadraba</t>
  </si>
  <si>
    <t>antxy59</t>
  </si>
  <si>
    <t>Jelínek Josef</t>
  </si>
  <si>
    <t>KSBR 28 INS 9951/2012</t>
  </si>
  <si>
    <t>570926/0744</t>
  </si>
  <si>
    <t>JUDr. Robert Folla</t>
  </si>
  <si>
    <t>Růžička Jan</t>
  </si>
  <si>
    <t>KSBR 53 INS 25840/2012</t>
  </si>
  <si>
    <t>490526/170</t>
  </si>
  <si>
    <t>Mgr. Martin Jelínek</t>
  </si>
  <si>
    <t>24wnfsb</t>
  </si>
  <si>
    <t>KSOS 22 INS 5914/2016</t>
  </si>
  <si>
    <t>830910/5552</t>
  </si>
  <si>
    <t>JUDr. Milena Bódiová</t>
  </si>
  <si>
    <t>dkqi9ga</t>
  </si>
  <si>
    <t>Fialová Marie</t>
  </si>
  <si>
    <t>KSPL 56 INS 8202/2013</t>
  </si>
  <si>
    <t>575201/0319</t>
  </si>
  <si>
    <t>Mgr. Lenka Vítková</t>
  </si>
  <si>
    <t>9igxip8</t>
  </si>
  <si>
    <t>Beneš Jiří</t>
  </si>
  <si>
    <t>KSLB 86 INS 2902/2010</t>
  </si>
  <si>
    <t>751208/2523</t>
  </si>
  <si>
    <t>KSOS 40 INS 4459/2010</t>
  </si>
  <si>
    <t>530613/060</t>
  </si>
  <si>
    <t>Fiala Petr</t>
  </si>
  <si>
    <t>KSOS 34 INS 7559/2009</t>
  </si>
  <si>
    <t>670813/0550</t>
  </si>
  <si>
    <t>Ing. Jiří Látal</t>
  </si>
  <si>
    <t>MSPH 94 INS 6075/2012</t>
  </si>
  <si>
    <t>651209/1905</t>
  </si>
  <si>
    <t>Mgr. Michal Šimků</t>
  </si>
  <si>
    <t>wmks9xb</t>
  </si>
  <si>
    <t>KSPL 20 INS 32472/2012</t>
  </si>
  <si>
    <t>920411/2401</t>
  </si>
  <si>
    <t>Insolvenční a správcovská v.o.s.</t>
  </si>
  <si>
    <t>Sedláčková Eva</t>
  </si>
  <si>
    <t>KSPL 29 INS 21019/2015</t>
  </si>
  <si>
    <t>805104/1625</t>
  </si>
  <si>
    <t>JUDr. Dagmar Říhová</t>
  </si>
  <si>
    <t>jztye5r</t>
  </si>
  <si>
    <t>Zemanová Jana</t>
  </si>
  <si>
    <t>KSPA 59 INS 23037/2011</t>
  </si>
  <si>
    <t>845502/3665</t>
  </si>
  <si>
    <t>Mgr. Ing. Michaela Jedličková</t>
  </si>
  <si>
    <t>yb3yuei</t>
  </si>
  <si>
    <t>Sedláček Pavel</t>
  </si>
  <si>
    <t>KSOS 36 INS 15071/2011</t>
  </si>
  <si>
    <t>701207/4036</t>
  </si>
  <si>
    <t>Mgr. Ivo Šotek</t>
  </si>
  <si>
    <t>sa7yhyu</t>
  </si>
  <si>
    <t>Doležal Josef</t>
  </si>
  <si>
    <t>KSPL 54 INS 1346/2012</t>
  </si>
  <si>
    <t>520318/306</t>
  </si>
  <si>
    <t>Zeman Jan</t>
  </si>
  <si>
    <t>KSCB 44 INS 16961/2014</t>
  </si>
  <si>
    <t>831124/1576</t>
  </si>
  <si>
    <t>JUDr. Jan Kubálek</t>
  </si>
  <si>
    <t>geuqqfn</t>
  </si>
  <si>
    <t>Kolářová Hana</t>
  </si>
  <si>
    <t>KSCB 44 INS 949/2017</t>
  </si>
  <si>
    <t>755609/1697</t>
  </si>
  <si>
    <t>KSBR 39 INS 13173/2013</t>
  </si>
  <si>
    <t>Navrátilová Anna + Navrátil Ladislav</t>
  </si>
  <si>
    <t>585414/6452</t>
  </si>
  <si>
    <t>Mgr. Darina Šlampová</t>
  </si>
  <si>
    <t>Kolář Petr</t>
  </si>
  <si>
    <t>KSHK 42 INS 3419/2009</t>
  </si>
  <si>
    <t>710327/3276</t>
  </si>
  <si>
    <t>JUDr. Jiří Zoubek</t>
  </si>
  <si>
    <t>5k6ynpc</t>
  </si>
  <si>
    <t>Kolář Petr + Kolářová Petra</t>
  </si>
  <si>
    <t>KSUL 71 INS 20547/2014</t>
  </si>
  <si>
    <t>710816/2842</t>
  </si>
  <si>
    <t>Čermáková Marie</t>
  </si>
  <si>
    <t>KSBR 32 INS 24331/2011</t>
  </si>
  <si>
    <t>546023/1513</t>
  </si>
  <si>
    <t>JUDr. Vlasta Němcová</t>
  </si>
  <si>
    <t>addya23</t>
  </si>
  <si>
    <t>Čermáková Marie + Čermák Antonín</t>
  </si>
  <si>
    <t>KSHK 41 INS 2477/2012</t>
  </si>
  <si>
    <t>535408/079</t>
  </si>
  <si>
    <t>Mgr. Jan Urban</t>
  </si>
  <si>
    <t>uckyk22</t>
  </si>
  <si>
    <t>KSPH 40 INS 9998/2012</t>
  </si>
  <si>
    <t>685818/1308</t>
  </si>
  <si>
    <t>Čermáková Marie + Čermák František</t>
  </si>
  <si>
    <t>První konkursní v.o.s.</t>
  </si>
  <si>
    <t>qk6rnke</t>
  </si>
  <si>
    <t>Navrátil Jan</t>
  </si>
  <si>
    <t>KSOS 14 INS 9657/2010</t>
  </si>
  <si>
    <t>780306/5402</t>
  </si>
  <si>
    <t>KSBR 40 INS 16781/2015</t>
  </si>
  <si>
    <t>820815/3745</t>
  </si>
  <si>
    <t>Čermák Jiří</t>
  </si>
  <si>
    <t>KSPH 38 INS 11840/2011</t>
  </si>
  <si>
    <t>710312/0563</t>
  </si>
  <si>
    <t>JUDr. Stanislava Vohradská</t>
  </si>
  <si>
    <t>y69ympa</t>
  </si>
  <si>
    <t xml:space="preserve">Čermák Jiří </t>
  </si>
  <si>
    <t>KSUL 71 INS 12648/2011</t>
  </si>
  <si>
    <t>440614/129</t>
  </si>
  <si>
    <t>Čermák Jiří + Čermáková Eva</t>
  </si>
  <si>
    <t>KSPA 56 INS 8926/2014</t>
  </si>
  <si>
    <t>550213/2130</t>
  </si>
  <si>
    <t>Česká insolvenční v.o.s.</t>
  </si>
  <si>
    <t>zehxa8u</t>
  </si>
  <si>
    <t>Vaňková Jana</t>
  </si>
  <si>
    <t>KSUL 71 INS 14966/2012</t>
  </si>
  <si>
    <t>776209/2393</t>
  </si>
  <si>
    <t>Urbanová Hana</t>
  </si>
  <si>
    <t>KSBR 39 INS 402/2011</t>
  </si>
  <si>
    <t>635801/1660</t>
  </si>
  <si>
    <t>Ing. Josef Nožička</t>
  </si>
  <si>
    <t>yzex95y</t>
  </si>
  <si>
    <t>ethuvhn</t>
  </si>
  <si>
    <t>Procházková Eva</t>
  </si>
  <si>
    <t>KSBR 47 INS 24141 / 2012</t>
  </si>
  <si>
    <t>815425/4636</t>
  </si>
  <si>
    <t>AS ZIZLAVSKY v.o.s.</t>
  </si>
  <si>
    <t>Procházková Hadrovská Eva + Jaroslav Procházka</t>
  </si>
  <si>
    <t>Pokorný Petr + Jaroslava Pokorná</t>
  </si>
  <si>
    <t>(4)1</t>
  </si>
  <si>
    <t>1/2</t>
  </si>
  <si>
    <t>1+3</t>
  </si>
  <si>
    <t>1+3/1+3</t>
  </si>
  <si>
    <t>1/(4)1</t>
  </si>
  <si>
    <t>(1)1+3</t>
  </si>
  <si>
    <t>(4+1)1</t>
  </si>
  <si>
    <t>3/(1)1+3</t>
  </si>
  <si>
    <t>(4)(4+1)1</t>
  </si>
  <si>
    <t>(1+3)3</t>
  </si>
  <si>
    <t>Zóna výpočtů</t>
  </si>
  <si>
    <t>A-116, B-4, C-1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</si>
</sst>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0.0%"/>
    <numFmt numFmtId="170" formatCode="#,##0.0"/>
    <numFmt numFmtId="171" formatCode="0.0"/>
    <numFmt numFmtId="172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3" fillId="33" borderId="0" xfId="0" applyFont="1" applyFill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3" fillId="7" borderId="0" xfId="0" applyNumberFormat="1" applyFont="1" applyFill="1" applyAlignment="1">
      <alignment/>
    </xf>
    <xf numFmtId="0" fontId="0" fillId="0" borderId="0" xfId="0" applyNumberFormat="1" applyAlignment="1">
      <alignment/>
    </xf>
    <xf numFmtId="14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" fontId="0" fillId="5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0" fontId="0" fillId="7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0" fontId="0" fillId="13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5" borderId="0" xfId="0" applyFill="1" applyAlignment="1">
      <alignment horizontal="center"/>
    </xf>
    <xf numFmtId="3" fontId="0" fillId="9" borderId="0" xfId="0" applyNumberFormat="1" applyFill="1" applyAlignment="1">
      <alignment horizontal="center"/>
    </xf>
    <xf numFmtId="3" fontId="0" fillId="0" borderId="0" xfId="0" applyNumberFormat="1" applyAlignment="1">
      <alignment/>
    </xf>
    <xf numFmtId="0" fontId="0" fillId="34" borderId="0" xfId="0" applyFill="1" applyAlignment="1">
      <alignment horizontal="center"/>
    </xf>
    <xf numFmtId="0" fontId="0" fillId="32" borderId="0" xfId="0" applyFill="1" applyAlignment="1">
      <alignment horizontal="center"/>
    </xf>
    <xf numFmtId="3" fontId="0" fillId="33" borderId="0" xfId="0" applyNumberFormat="1" applyFill="1" applyAlignment="1">
      <alignment horizontal="center"/>
    </xf>
    <xf numFmtId="169" fontId="0" fillId="32" borderId="0" xfId="0" applyNumberFormat="1" applyFill="1" applyAlignment="1">
      <alignment horizontal="center"/>
    </xf>
    <xf numFmtId="169" fontId="0" fillId="0" borderId="0" xfId="0" applyNumberFormat="1" applyAlignment="1">
      <alignment/>
    </xf>
    <xf numFmtId="170" fontId="0" fillId="32" borderId="0" xfId="0" applyNumberFormat="1" applyFill="1" applyAlignment="1">
      <alignment horizontal="center"/>
    </xf>
    <xf numFmtId="170" fontId="0" fillId="0" borderId="0" xfId="0" applyNumberFormat="1" applyAlignment="1">
      <alignment/>
    </xf>
    <xf numFmtId="3" fontId="0" fillId="32" borderId="0" xfId="0" applyNumberFormat="1" applyFill="1" applyAlignment="1">
      <alignment horizontal="center"/>
    </xf>
    <xf numFmtId="1" fontId="0" fillId="33" borderId="0" xfId="0" applyNumberFormat="1" applyFill="1" applyAlignment="1">
      <alignment horizontal="center"/>
    </xf>
    <xf numFmtId="171" fontId="0" fillId="13" borderId="0" xfId="0" applyNumberFormat="1" applyFill="1" applyAlignment="1">
      <alignment horizontal="center"/>
    </xf>
    <xf numFmtId="171" fontId="0" fillId="0" borderId="0" xfId="0" applyNumberFormat="1" applyAlignment="1">
      <alignment/>
    </xf>
    <xf numFmtId="14" fontId="0" fillId="2" borderId="0" xfId="0" applyNumberFormat="1" applyFill="1" applyAlignment="1">
      <alignment horizontal="right"/>
    </xf>
    <xf numFmtId="0" fontId="23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23" fillId="5" borderId="0" xfId="0" applyFont="1" applyFill="1" applyAlignment="1">
      <alignment horizontal="center"/>
    </xf>
    <xf numFmtId="1" fontId="0" fillId="0" borderId="0" xfId="0" applyNumberFormat="1" applyAlignment="1">
      <alignment horizontal="right"/>
    </xf>
    <xf numFmtId="0" fontId="0" fillId="3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23" fillId="5" borderId="0" xfId="0" applyFont="1" applyFill="1" applyAlignment="1">
      <alignment horizontal="center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14" fontId="20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171" fontId="20" fillId="0" borderId="0" xfId="0" applyNumberFormat="1" applyFont="1" applyAlignment="1">
      <alignment/>
    </xf>
    <xf numFmtId="169" fontId="20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1" fontId="20" fillId="0" borderId="0" xfId="0" applyNumberFormat="1" applyFont="1" applyAlignment="1">
      <alignment horizontal="right"/>
    </xf>
    <xf numFmtId="0" fontId="20" fillId="35" borderId="0" xfId="0" applyFont="1" applyFill="1" applyAlignment="1">
      <alignment/>
    </xf>
    <xf numFmtId="49" fontId="20" fillId="35" borderId="0" xfId="0" applyNumberFormat="1" applyFont="1" applyFill="1" applyAlignment="1">
      <alignment horizontal="right"/>
    </xf>
    <xf numFmtId="0" fontId="20" fillId="35" borderId="0" xfId="0" applyFont="1" applyFill="1" applyAlignment="1">
      <alignment horizontal="right"/>
    </xf>
    <xf numFmtId="14" fontId="20" fillId="35" borderId="0" xfId="0" applyNumberFormat="1" applyFont="1" applyFill="1" applyAlignment="1">
      <alignment/>
    </xf>
    <xf numFmtId="1" fontId="20" fillId="35" borderId="0" xfId="0" applyNumberFormat="1" applyFont="1" applyFill="1" applyAlignment="1">
      <alignment/>
    </xf>
    <xf numFmtId="2" fontId="20" fillId="35" borderId="0" xfId="0" applyNumberFormat="1" applyFont="1" applyFill="1" applyAlignment="1">
      <alignment/>
    </xf>
    <xf numFmtId="0" fontId="20" fillId="35" borderId="0" xfId="0" applyNumberFormat="1" applyFont="1" applyFill="1" applyAlignment="1">
      <alignment horizontal="right"/>
    </xf>
    <xf numFmtId="3" fontId="20" fillId="35" borderId="0" xfId="0" applyNumberFormat="1" applyFont="1" applyFill="1" applyAlignment="1">
      <alignment/>
    </xf>
    <xf numFmtId="171" fontId="20" fillId="35" borderId="0" xfId="0" applyNumberFormat="1" applyFont="1" applyFill="1" applyAlignment="1">
      <alignment/>
    </xf>
    <xf numFmtId="169" fontId="20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20" fillId="36" borderId="0" xfId="0" applyFont="1" applyFill="1" applyAlignment="1">
      <alignment/>
    </xf>
    <xf numFmtId="49" fontId="20" fillId="36" borderId="0" xfId="0" applyNumberFormat="1" applyFont="1" applyFill="1" applyAlignment="1">
      <alignment horizontal="right"/>
    </xf>
    <xf numFmtId="0" fontId="20" fillId="36" borderId="0" xfId="0" applyFont="1" applyFill="1" applyAlignment="1">
      <alignment horizontal="right"/>
    </xf>
    <xf numFmtId="14" fontId="20" fillId="36" borderId="0" xfId="0" applyNumberFormat="1" applyFont="1" applyFill="1" applyAlignment="1">
      <alignment/>
    </xf>
    <xf numFmtId="1" fontId="20" fillId="36" borderId="0" xfId="0" applyNumberFormat="1" applyFont="1" applyFill="1" applyAlignment="1">
      <alignment/>
    </xf>
    <xf numFmtId="2" fontId="20" fillId="36" borderId="0" xfId="0" applyNumberFormat="1" applyFont="1" applyFill="1" applyAlignment="1">
      <alignment/>
    </xf>
    <xf numFmtId="0" fontId="20" fillId="36" borderId="0" xfId="0" applyNumberFormat="1" applyFont="1" applyFill="1" applyAlignment="1">
      <alignment horizontal="right"/>
    </xf>
    <xf numFmtId="3" fontId="20" fillId="36" borderId="0" xfId="0" applyNumberFormat="1" applyFont="1" applyFill="1" applyAlignment="1">
      <alignment/>
    </xf>
    <xf numFmtId="171" fontId="20" fillId="36" borderId="0" xfId="0" applyNumberFormat="1" applyFont="1" applyFill="1" applyAlignment="1">
      <alignment/>
    </xf>
    <xf numFmtId="169" fontId="20" fillId="36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2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1" fillId="37" borderId="0" xfId="0" applyFont="1" applyFill="1" applyAlignment="1">
      <alignment/>
    </xf>
    <xf numFmtId="0" fontId="23" fillId="37" borderId="0" xfId="0" applyFont="1" applyFill="1" applyAlignment="1">
      <alignment/>
    </xf>
    <xf numFmtId="1" fontId="23" fillId="37" borderId="0" xfId="0" applyNumberFormat="1" applyFont="1" applyFill="1" applyAlignment="1">
      <alignment horizontal="right"/>
    </xf>
    <xf numFmtId="0" fontId="23" fillId="37" borderId="0" xfId="0" applyFont="1" applyFill="1" applyAlignment="1">
      <alignment horizontal="right"/>
    </xf>
    <xf numFmtId="14" fontId="23" fillId="37" borderId="0" xfId="0" applyNumberFormat="1" applyFont="1" applyFill="1" applyAlignment="1">
      <alignment/>
    </xf>
    <xf numFmtId="171" fontId="23" fillId="37" borderId="0" xfId="0" applyNumberFormat="1" applyFont="1" applyFill="1" applyAlignment="1">
      <alignment/>
    </xf>
    <xf numFmtId="2" fontId="23" fillId="37" borderId="0" xfId="0" applyNumberFormat="1" applyFont="1" applyFill="1" applyAlignment="1">
      <alignment/>
    </xf>
    <xf numFmtId="0" fontId="21" fillId="37" borderId="0" xfId="0" applyNumberFormat="1" applyFont="1" applyFill="1" applyAlignment="1">
      <alignment horizontal="right"/>
    </xf>
    <xf numFmtId="3" fontId="23" fillId="37" borderId="0" xfId="0" applyNumberFormat="1" applyFont="1" applyFill="1" applyAlignment="1">
      <alignment/>
    </xf>
    <xf numFmtId="169" fontId="23" fillId="37" borderId="0" xfId="0" applyNumberFormat="1" applyFont="1" applyFill="1" applyAlignment="1">
      <alignment/>
    </xf>
    <xf numFmtId="170" fontId="23" fillId="37" borderId="0" xfId="0" applyNumberFormat="1" applyFont="1" applyFill="1" applyAlignment="1">
      <alignment/>
    </xf>
    <xf numFmtId="1" fontId="21" fillId="37" borderId="0" xfId="0" applyNumberFormat="1" applyFont="1" applyFill="1" applyAlignment="1">
      <alignment horizontal="right"/>
    </xf>
    <xf numFmtId="0" fontId="21" fillId="37" borderId="0" xfId="0" applyFont="1" applyFill="1" applyAlignment="1">
      <alignment horizontal="right"/>
    </xf>
    <xf numFmtId="14" fontId="21" fillId="37" borderId="0" xfId="0" applyNumberFormat="1" applyFont="1" applyFill="1" applyAlignment="1">
      <alignment/>
    </xf>
    <xf numFmtId="170" fontId="21" fillId="37" borderId="0" xfId="0" applyNumberFormat="1" applyFont="1" applyFill="1" applyAlignment="1">
      <alignment/>
    </xf>
    <xf numFmtId="2" fontId="21" fillId="37" borderId="0" xfId="0" applyNumberFormat="1" applyFont="1" applyFill="1" applyAlignment="1">
      <alignment/>
    </xf>
    <xf numFmtId="3" fontId="21" fillId="37" borderId="0" xfId="0" applyNumberFormat="1" applyFont="1" applyFill="1" applyAlignment="1">
      <alignment/>
    </xf>
    <xf numFmtId="169" fontId="21" fillId="37" borderId="0" xfId="0" applyNumberFormat="1" applyFont="1" applyFill="1" applyAlignment="1">
      <alignment/>
    </xf>
    <xf numFmtId="171" fontId="21" fillId="37" borderId="0" xfId="0" applyNumberFormat="1" applyFont="1" applyFill="1" applyAlignment="1">
      <alignment/>
    </xf>
    <xf numFmtId="1" fontId="23" fillId="37" borderId="0" xfId="0" applyNumberFormat="1" applyFont="1" applyFill="1" applyAlignment="1">
      <alignment/>
    </xf>
    <xf numFmtId="0" fontId="23" fillId="37" borderId="0" xfId="0" applyNumberFormat="1" applyFont="1" applyFill="1" applyAlignment="1">
      <alignment/>
    </xf>
    <xf numFmtId="0" fontId="23" fillId="18" borderId="0" xfId="0" applyFont="1" applyFill="1" applyAlignment="1">
      <alignment horizontal="center"/>
    </xf>
    <xf numFmtId="0" fontId="23" fillId="15" borderId="0" xfId="0" applyFont="1" applyFill="1" applyAlignment="1">
      <alignment horizontal="center"/>
    </xf>
    <xf numFmtId="0" fontId="23" fillId="32" borderId="0" xfId="0" applyFont="1" applyFill="1" applyAlignment="1">
      <alignment horizontal="center"/>
    </xf>
    <xf numFmtId="0" fontId="23" fillId="34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3" fillId="5" borderId="0" xfId="0" applyFont="1" applyFill="1" applyAlignment="1">
      <alignment horizontal="center"/>
    </xf>
    <xf numFmtId="3" fontId="23" fillId="9" borderId="0" xfId="0" applyNumberFormat="1" applyFont="1" applyFill="1" applyAlignment="1">
      <alignment horizontal="center"/>
    </xf>
    <xf numFmtId="0" fontId="23" fillId="13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71"/>
  <sheetViews>
    <sheetView tabSelected="1" zoomScale="70" zoomScaleNormal="70" zoomScalePageLayoutView="0" workbookViewId="0" topLeftCell="A107">
      <pane xSplit="1" topLeftCell="B1" activePane="topRight" state="frozen"/>
      <selection pane="topLeft" activeCell="A132" sqref="A132"/>
      <selection pane="topRight" activeCell="AU135" sqref="AU135"/>
    </sheetView>
  </sheetViews>
  <sheetFormatPr defaultColWidth="9.140625" defaultRowHeight="15"/>
  <cols>
    <col min="1" max="1" width="35.421875" style="0" customWidth="1"/>
    <col min="2" max="2" width="23.7109375" style="0" bestFit="1" customWidth="1"/>
    <col min="3" max="3" width="12.8515625" style="0" bestFit="1" customWidth="1"/>
    <col min="4" max="4" width="48.57421875" style="4" bestFit="1" customWidth="1"/>
    <col min="5" max="5" width="38.28125" style="0" customWidth="1"/>
    <col min="6" max="6" width="25.140625" style="13" bestFit="1" customWidth="1"/>
    <col min="7" max="7" width="24.140625" style="3" bestFit="1" customWidth="1"/>
    <col min="8" max="8" width="17.140625" style="3" bestFit="1" customWidth="1"/>
    <col min="9" max="9" width="29.57421875" style="0" bestFit="1" customWidth="1"/>
    <col min="10" max="10" width="19.57421875" style="3" bestFit="1" customWidth="1"/>
    <col min="11" max="11" width="32.140625" style="4" bestFit="1" customWidth="1"/>
    <col min="12" max="12" width="31.57421875" style="0" bestFit="1" customWidth="1"/>
    <col min="13" max="13" width="30.00390625" style="0" bestFit="1" customWidth="1"/>
    <col min="14" max="14" width="31.28125" style="0" bestFit="1" customWidth="1"/>
    <col min="15" max="15" width="31.7109375" style="5" customWidth="1"/>
    <col min="16" max="16" width="18.421875" style="5" bestFit="1" customWidth="1"/>
    <col min="17" max="17" width="23.421875" style="5" bestFit="1" customWidth="1"/>
    <col min="18" max="18" width="27.00390625" style="7" bestFit="1" customWidth="1"/>
    <col min="19" max="19" width="26.421875" style="18" bestFit="1" customWidth="1"/>
    <col min="20" max="20" width="17.8515625" style="18" bestFit="1" customWidth="1"/>
    <col min="21" max="21" width="17.8515625" style="18" customWidth="1"/>
    <col min="22" max="22" width="15.57421875" style="18" bestFit="1" customWidth="1"/>
    <col min="23" max="23" width="29.140625" style="18" bestFit="1" customWidth="1"/>
    <col min="24" max="25" width="29.140625" style="18" customWidth="1"/>
    <col min="26" max="26" width="15.57421875" style="18" bestFit="1" customWidth="1"/>
    <col min="27" max="27" width="16.57421875" style="18" bestFit="1" customWidth="1"/>
    <col min="28" max="28" width="33.57421875" style="0" bestFit="1" customWidth="1"/>
    <col min="29" max="29" width="29.8515625" style="0" bestFit="1" customWidth="1"/>
    <col min="30" max="30" width="15.8515625" style="0" bestFit="1" customWidth="1"/>
    <col min="31" max="31" width="21.00390625" style="29" bestFit="1" customWidth="1"/>
    <col min="32" max="32" width="11.7109375" style="18" bestFit="1" customWidth="1"/>
    <col min="33" max="34" width="18.8515625" style="18" bestFit="1" customWidth="1"/>
    <col min="35" max="35" width="22.8515625" style="0" bestFit="1" customWidth="1"/>
    <col min="36" max="36" width="19.8515625" style="0" bestFit="1" customWidth="1"/>
    <col min="37" max="37" width="18.421875" style="0" bestFit="1" customWidth="1"/>
    <col min="38" max="38" width="8.00390625" style="0" bestFit="1" customWidth="1"/>
    <col min="39" max="39" width="12.421875" style="0" bestFit="1" customWidth="1"/>
    <col min="41" max="41" width="13.57421875" style="18" bestFit="1" customWidth="1"/>
    <col min="42" max="42" width="13.57421875" style="23" bestFit="1" customWidth="1"/>
    <col min="43" max="43" width="16.28125" style="0" bestFit="1" customWidth="1"/>
    <col min="44" max="44" width="15.8515625" style="25" bestFit="1" customWidth="1"/>
    <col min="45" max="45" width="18.8515625" style="0" bestFit="1" customWidth="1"/>
    <col min="46" max="46" width="18.421875" style="23" bestFit="1" customWidth="1"/>
    <col min="47" max="47" width="9.8515625" style="0" bestFit="1" customWidth="1"/>
    <col min="48" max="48" width="19.28125" style="0" bestFit="1" customWidth="1"/>
    <col min="49" max="49" width="31.421875" style="0" bestFit="1" customWidth="1"/>
    <col min="50" max="50" width="24.421875" style="0" bestFit="1" customWidth="1"/>
    <col min="51" max="51" width="19.421875" style="0" bestFit="1" customWidth="1"/>
    <col min="52" max="52" width="15.140625" style="0" bestFit="1" customWidth="1"/>
    <col min="53" max="53" width="19.140625" style="0" customWidth="1"/>
  </cols>
  <sheetData>
    <row r="1" spans="1:253" s="2" customFormat="1" ht="15">
      <c r="A1" s="104" t="s">
        <v>0</v>
      </c>
      <c r="B1" s="105"/>
      <c r="C1" s="105"/>
      <c r="D1" s="105"/>
      <c r="E1" s="106" t="s">
        <v>4</v>
      </c>
      <c r="F1" s="107"/>
      <c r="G1" s="108" t="s">
        <v>11</v>
      </c>
      <c r="H1" s="108"/>
      <c r="I1" s="108"/>
      <c r="J1" s="108"/>
      <c r="K1" s="108"/>
      <c r="L1" s="108"/>
      <c r="M1" s="108"/>
      <c r="N1" s="108"/>
      <c r="O1" s="108"/>
      <c r="P1" s="35"/>
      <c r="Q1" s="35"/>
      <c r="R1" s="6" t="s">
        <v>20</v>
      </c>
      <c r="S1" s="109" t="s">
        <v>22</v>
      </c>
      <c r="T1" s="109"/>
      <c r="U1" s="109"/>
      <c r="V1" s="109"/>
      <c r="W1" s="109"/>
      <c r="X1" s="109"/>
      <c r="Y1" s="109"/>
      <c r="Z1" s="109"/>
      <c r="AA1" s="109"/>
      <c r="AB1" s="110" t="s">
        <v>30</v>
      </c>
      <c r="AC1" s="110"/>
      <c r="AD1" s="110"/>
      <c r="AE1" s="110"/>
      <c r="AF1" s="104" t="s">
        <v>31</v>
      </c>
      <c r="AG1" s="104"/>
      <c r="AH1" s="104"/>
      <c r="AI1" s="100" t="s">
        <v>34</v>
      </c>
      <c r="AJ1" s="100"/>
      <c r="AK1" s="101" t="s">
        <v>38</v>
      </c>
      <c r="AL1" s="101"/>
      <c r="AM1" s="101"/>
      <c r="AN1" s="101"/>
      <c r="AO1" s="102" t="s">
        <v>140</v>
      </c>
      <c r="AP1" s="102"/>
      <c r="AQ1" s="102"/>
      <c r="AR1" s="102"/>
      <c r="AS1" s="102"/>
      <c r="AT1" s="102"/>
      <c r="AU1" s="102"/>
      <c r="AV1" s="102"/>
      <c r="AW1" s="103" t="s">
        <v>42</v>
      </c>
      <c r="AX1" s="103"/>
      <c r="AY1" s="103"/>
      <c r="AZ1" s="103"/>
      <c r="BA1" s="31" t="s">
        <v>161</v>
      </c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</row>
    <row r="2" spans="1:253" s="1" customFormat="1" ht="15">
      <c r="A2" s="33" t="s">
        <v>3</v>
      </c>
      <c r="B2" s="33" t="s">
        <v>1</v>
      </c>
      <c r="C2" s="33" t="s">
        <v>6</v>
      </c>
      <c r="D2" s="27" t="s">
        <v>76</v>
      </c>
      <c r="E2" s="34" t="s">
        <v>5</v>
      </c>
      <c r="F2" s="30">
        <v>41087</v>
      </c>
      <c r="G2" s="8" t="s">
        <v>2</v>
      </c>
      <c r="H2" s="8" t="s">
        <v>7</v>
      </c>
      <c r="I2" s="9" t="s">
        <v>8</v>
      </c>
      <c r="J2" s="8" t="s">
        <v>9</v>
      </c>
      <c r="K2" s="10" t="s">
        <v>10</v>
      </c>
      <c r="L2" s="9" t="s">
        <v>12</v>
      </c>
      <c r="M2" s="9" t="s">
        <v>17</v>
      </c>
      <c r="N2" s="9" t="s">
        <v>18</v>
      </c>
      <c r="O2" s="11" t="s">
        <v>19</v>
      </c>
      <c r="P2" s="11" t="s">
        <v>101</v>
      </c>
      <c r="Q2" s="11" t="s">
        <v>102</v>
      </c>
      <c r="R2" s="12" t="s">
        <v>21</v>
      </c>
      <c r="S2" s="17" t="s">
        <v>25</v>
      </c>
      <c r="T2" s="17" t="s">
        <v>26</v>
      </c>
      <c r="U2" s="17" t="s">
        <v>46</v>
      </c>
      <c r="V2" s="17" t="s">
        <v>47</v>
      </c>
      <c r="W2" s="17" t="s">
        <v>27</v>
      </c>
      <c r="X2" s="17" t="s">
        <v>41</v>
      </c>
      <c r="Y2" s="17" t="s">
        <v>46</v>
      </c>
      <c r="Z2" s="17" t="s">
        <v>47</v>
      </c>
      <c r="AA2" s="17" t="s">
        <v>60</v>
      </c>
      <c r="AB2" s="14" t="s">
        <v>28</v>
      </c>
      <c r="AC2" s="14" t="s">
        <v>29</v>
      </c>
      <c r="AD2" s="14" t="s">
        <v>59</v>
      </c>
      <c r="AE2" s="28" t="s">
        <v>58</v>
      </c>
      <c r="AF2" s="21" t="s">
        <v>32</v>
      </c>
      <c r="AG2" s="21" t="s">
        <v>33</v>
      </c>
      <c r="AH2" s="33" t="s">
        <v>49</v>
      </c>
      <c r="AI2" s="15" t="s">
        <v>35</v>
      </c>
      <c r="AJ2" s="15" t="s">
        <v>36</v>
      </c>
      <c r="AK2" s="16" t="s">
        <v>39</v>
      </c>
      <c r="AL2" s="16" t="s">
        <v>50</v>
      </c>
      <c r="AM2" s="16" t="s">
        <v>51</v>
      </c>
      <c r="AN2" s="16" t="s">
        <v>40</v>
      </c>
      <c r="AO2" s="26" t="s">
        <v>52</v>
      </c>
      <c r="AP2" s="22" t="s">
        <v>53</v>
      </c>
      <c r="AQ2" s="20" t="s">
        <v>54</v>
      </c>
      <c r="AR2" s="24" t="s">
        <v>55</v>
      </c>
      <c r="AS2" s="20" t="s">
        <v>56</v>
      </c>
      <c r="AT2" s="22" t="s">
        <v>57</v>
      </c>
      <c r="AU2" s="20" t="s">
        <v>37</v>
      </c>
      <c r="AV2" s="20" t="s">
        <v>61</v>
      </c>
      <c r="AW2" s="19" t="s">
        <v>43</v>
      </c>
      <c r="AX2" s="19" t="s">
        <v>44</v>
      </c>
      <c r="AY2" s="19" t="s">
        <v>45</v>
      </c>
      <c r="AZ2" s="19" t="s">
        <v>48</v>
      </c>
      <c r="BA2" s="32" t="s">
        <v>163</v>
      </c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</row>
    <row r="3" spans="1:253" ht="15">
      <c r="A3" s="40" t="s">
        <v>475</v>
      </c>
      <c r="B3" s="40" t="s">
        <v>476</v>
      </c>
      <c r="C3" s="40" t="s">
        <v>477</v>
      </c>
      <c r="D3" s="41" t="s">
        <v>96</v>
      </c>
      <c r="E3" s="40" t="s">
        <v>217</v>
      </c>
      <c r="F3" s="42" t="s">
        <v>218</v>
      </c>
      <c r="G3" s="43">
        <v>40260</v>
      </c>
      <c r="H3" s="43">
        <v>40282</v>
      </c>
      <c r="I3" s="40">
        <f aca="true" t="shared" si="0" ref="I3:I28">H3-G3</f>
        <v>22</v>
      </c>
      <c r="J3" s="43">
        <v>40282</v>
      </c>
      <c r="K3" s="44">
        <f aca="true" t="shared" si="1" ref="K3:K28">J3-G3</f>
        <v>22</v>
      </c>
      <c r="L3" s="43">
        <v>40527</v>
      </c>
      <c r="M3" s="43">
        <v>42473</v>
      </c>
      <c r="N3" s="40">
        <f aca="true" t="shared" si="2" ref="N3:N28">M3-G3</f>
        <v>2213</v>
      </c>
      <c r="O3" s="45">
        <f aca="true" t="shared" si="3" ref="O3:O28">YEARFRAC(G3,M3)</f>
        <v>6.055555555555555</v>
      </c>
      <c r="P3" s="45">
        <f aca="true" t="shared" si="4" ref="P3:P28">(M3-L3)/30</f>
        <v>64.86666666666666</v>
      </c>
      <c r="Q3" s="45">
        <f aca="true" t="shared" si="5" ref="Q3:Q28">((M3-L3)/30)-3</f>
        <v>61.86666666666666</v>
      </c>
      <c r="R3" s="46" t="s">
        <v>24</v>
      </c>
      <c r="S3" s="48">
        <v>0</v>
      </c>
      <c r="T3" s="48">
        <v>0</v>
      </c>
      <c r="U3" s="48">
        <v>0</v>
      </c>
      <c r="V3" s="48">
        <v>0</v>
      </c>
      <c r="W3" s="48">
        <v>143103</v>
      </c>
      <c r="X3" s="48">
        <v>3</v>
      </c>
      <c r="Y3" s="48">
        <v>0</v>
      </c>
      <c r="Z3" s="48">
        <v>0</v>
      </c>
      <c r="AA3" s="48">
        <f aca="true" t="shared" si="6" ref="AA3:AA33">SUM(V3,Z3)</f>
        <v>0</v>
      </c>
      <c r="AB3" s="48">
        <v>0</v>
      </c>
      <c r="AC3" s="48">
        <v>0</v>
      </c>
      <c r="AD3" s="48">
        <v>0</v>
      </c>
      <c r="AE3" s="49">
        <v>0</v>
      </c>
      <c r="AF3" s="48">
        <v>57172.5</v>
      </c>
      <c r="AG3" s="48">
        <v>10678.5</v>
      </c>
      <c r="AH3" s="48">
        <f aca="true" t="shared" si="7" ref="AH3:AH28">AF3+AG3</f>
        <v>67851</v>
      </c>
      <c r="AI3" s="48">
        <v>0</v>
      </c>
      <c r="AJ3" s="48">
        <v>0</v>
      </c>
      <c r="AK3" s="48">
        <v>0</v>
      </c>
      <c r="AL3" s="48">
        <v>0</v>
      </c>
      <c r="AM3" s="48">
        <f aca="true" t="shared" si="8" ref="AM3:AM12">AK3*AL3</f>
        <v>0</v>
      </c>
      <c r="AN3" s="48">
        <v>0</v>
      </c>
      <c r="AO3" s="48">
        <v>0</v>
      </c>
      <c r="AP3" s="50"/>
      <c r="AQ3" s="48">
        <v>45149</v>
      </c>
      <c r="AR3" s="50">
        <f>(AQ3/W3)</f>
        <v>0.3155000244579079</v>
      </c>
      <c r="AS3" s="48">
        <f aca="true" t="shared" si="9" ref="AS3:AS28">SUM(AF3,AG3)</f>
        <v>67851</v>
      </c>
      <c r="AT3" s="50">
        <f>AS3/AH3</f>
        <v>1</v>
      </c>
      <c r="AU3" s="48">
        <f aca="true" t="shared" si="10" ref="AU3:AU28">AM3+AN3</f>
        <v>0</v>
      </c>
      <c r="AV3" s="48">
        <f aca="true" t="shared" si="11" ref="AV3:AV28">AU3+AS3+AQ3+AO3+AI3+AJ3</f>
        <v>113000</v>
      </c>
      <c r="AW3" s="40">
        <v>10</v>
      </c>
      <c r="AX3" s="40">
        <v>51</v>
      </c>
      <c r="AY3" s="40">
        <v>0</v>
      </c>
      <c r="AZ3" s="40">
        <f aca="true" t="shared" si="12" ref="AZ3:AZ28">SUM(AW3,AX3,AY3)</f>
        <v>61</v>
      </c>
      <c r="BA3" s="42" t="s">
        <v>162</v>
      </c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</row>
    <row r="4" spans="1:253" s="64" customFormat="1" ht="15">
      <c r="A4" s="40" t="s">
        <v>475</v>
      </c>
      <c r="B4" s="40" t="s">
        <v>478</v>
      </c>
      <c r="C4" s="40" t="s">
        <v>479</v>
      </c>
      <c r="D4" s="41" t="s">
        <v>96</v>
      </c>
      <c r="E4" s="40" t="s">
        <v>280</v>
      </c>
      <c r="F4" s="42"/>
      <c r="G4" s="43">
        <v>40296</v>
      </c>
      <c r="H4" s="43">
        <v>40323</v>
      </c>
      <c r="I4" s="40">
        <f t="shared" si="0"/>
        <v>27</v>
      </c>
      <c r="J4" s="43">
        <v>40323</v>
      </c>
      <c r="K4" s="44">
        <f t="shared" si="1"/>
        <v>27</v>
      </c>
      <c r="L4" s="43">
        <v>40395</v>
      </c>
      <c r="M4" s="43">
        <v>42270</v>
      </c>
      <c r="N4" s="40">
        <f t="shared" si="2"/>
        <v>1974</v>
      </c>
      <c r="O4" s="45">
        <f t="shared" si="3"/>
        <v>5.402777777777778</v>
      </c>
      <c r="P4" s="45">
        <f t="shared" si="4"/>
        <v>62.5</v>
      </c>
      <c r="Q4" s="45">
        <f t="shared" si="5"/>
        <v>59.5</v>
      </c>
      <c r="R4" s="46" t="s">
        <v>24</v>
      </c>
      <c r="S4" s="48">
        <v>0</v>
      </c>
      <c r="T4" s="48">
        <v>0</v>
      </c>
      <c r="U4" s="48">
        <v>0</v>
      </c>
      <c r="V4" s="48">
        <v>0</v>
      </c>
      <c r="W4" s="48">
        <v>279694</v>
      </c>
      <c r="X4" s="48">
        <v>5</v>
      </c>
      <c r="Y4" s="48">
        <v>2</v>
      </c>
      <c r="Z4" s="48">
        <v>0</v>
      </c>
      <c r="AA4" s="48">
        <f t="shared" si="6"/>
        <v>0</v>
      </c>
      <c r="AB4" s="48">
        <v>0</v>
      </c>
      <c r="AC4" s="48">
        <v>0</v>
      </c>
      <c r="AD4" s="48">
        <f>AB4-AC4</f>
        <v>0</v>
      </c>
      <c r="AE4" s="49">
        <v>0</v>
      </c>
      <c r="AF4" s="48">
        <v>56088</v>
      </c>
      <c r="AG4" s="48">
        <v>9000</v>
      </c>
      <c r="AH4" s="48">
        <f t="shared" si="7"/>
        <v>65088</v>
      </c>
      <c r="AI4" s="48">
        <v>0</v>
      </c>
      <c r="AJ4" s="48">
        <v>0</v>
      </c>
      <c r="AK4" s="48">
        <v>0</v>
      </c>
      <c r="AL4" s="48">
        <v>0</v>
      </c>
      <c r="AM4" s="48">
        <f t="shared" si="8"/>
        <v>0</v>
      </c>
      <c r="AN4" s="48">
        <v>0</v>
      </c>
      <c r="AO4" s="48">
        <v>0</v>
      </c>
      <c r="AP4" s="50"/>
      <c r="AQ4" s="48">
        <v>221892</v>
      </c>
      <c r="AR4" s="50">
        <f aca="true" t="shared" si="13" ref="AR4:AR56">(AQ4/W4)</f>
        <v>0.793338434145888</v>
      </c>
      <c r="AS4" s="48">
        <f t="shared" si="9"/>
        <v>65088</v>
      </c>
      <c r="AT4" s="50">
        <f>AS4/AH4</f>
        <v>1</v>
      </c>
      <c r="AU4" s="48">
        <f t="shared" si="10"/>
        <v>0</v>
      </c>
      <c r="AV4" s="48">
        <f t="shared" si="11"/>
        <v>286980</v>
      </c>
      <c r="AW4" s="40">
        <v>5</v>
      </c>
      <c r="AX4" s="40">
        <v>23</v>
      </c>
      <c r="AY4" s="40">
        <v>5</v>
      </c>
      <c r="AZ4" s="40">
        <f t="shared" si="12"/>
        <v>33</v>
      </c>
      <c r="BA4" s="42" t="s">
        <v>162</v>
      </c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</row>
    <row r="5" spans="1:253" ht="15">
      <c r="A5" s="40" t="s">
        <v>449</v>
      </c>
      <c r="B5" s="40" t="s">
        <v>450</v>
      </c>
      <c r="C5" s="40" t="s">
        <v>451</v>
      </c>
      <c r="D5" s="41" t="s">
        <v>96</v>
      </c>
      <c r="E5" s="40" t="s">
        <v>81</v>
      </c>
      <c r="F5" s="42" t="s">
        <v>82</v>
      </c>
      <c r="G5" s="43">
        <v>40872</v>
      </c>
      <c r="H5" s="43">
        <v>40878</v>
      </c>
      <c r="I5" s="40">
        <f t="shared" si="0"/>
        <v>6</v>
      </c>
      <c r="J5" s="43">
        <v>40878</v>
      </c>
      <c r="K5" s="44">
        <f t="shared" si="1"/>
        <v>6</v>
      </c>
      <c r="L5" s="43">
        <v>40924</v>
      </c>
      <c r="M5" s="43">
        <v>42782</v>
      </c>
      <c r="N5" s="40">
        <f t="shared" si="2"/>
        <v>1910</v>
      </c>
      <c r="O5" s="45">
        <f t="shared" si="3"/>
        <v>5.225</v>
      </c>
      <c r="P5" s="45">
        <f t="shared" si="4"/>
        <v>61.93333333333333</v>
      </c>
      <c r="Q5" s="45">
        <f t="shared" si="5"/>
        <v>58.93333333333333</v>
      </c>
      <c r="R5" s="46" t="s">
        <v>24</v>
      </c>
      <c r="S5" s="48">
        <v>0</v>
      </c>
      <c r="T5" s="48">
        <v>0</v>
      </c>
      <c r="U5" s="48">
        <v>0</v>
      </c>
      <c r="V5" s="48">
        <v>0</v>
      </c>
      <c r="W5" s="48">
        <v>635807</v>
      </c>
      <c r="X5" s="48">
        <v>3</v>
      </c>
      <c r="Y5" s="48">
        <v>0</v>
      </c>
      <c r="Z5" s="48">
        <v>0</v>
      </c>
      <c r="AA5" s="48">
        <f t="shared" si="6"/>
        <v>0</v>
      </c>
      <c r="AB5" s="48">
        <v>0</v>
      </c>
      <c r="AC5" s="48">
        <v>0</v>
      </c>
      <c r="AD5" s="48">
        <f>AB5-AC5</f>
        <v>0</v>
      </c>
      <c r="AE5" s="49">
        <v>0</v>
      </c>
      <c r="AF5" s="48">
        <v>54367</v>
      </c>
      <c r="AG5" s="48">
        <v>10873</v>
      </c>
      <c r="AH5" s="48">
        <f t="shared" si="7"/>
        <v>65240</v>
      </c>
      <c r="AI5" s="48">
        <v>0</v>
      </c>
      <c r="AJ5" s="48">
        <v>0</v>
      </c>
      <c r="AK5" s="48">
        <v>0</v>
      </c>
      <c r="AL5" s="48">
        <v>0</v>
      </c>
      <c r="AM5" s="48">
        <f t="shared" si="8"/>
        <v>0</v>
      </c>
      <c r="AN5" s="48">
        <v>0</v>
      </c>
      <c r="AO5" s="48">
        <v>0</v>
      </c>
      <c r="AP5" s="50"/>
      <c r="AQ5" s="48">
        <v>215971</v>
      </c>
      <c r="AR5" s="50">
        <f t="shared" si="13"/>
        <v>0.3396801230562105</v>
      </c>
      <c r="AS5" s="48">
        <f t="shared" si="9"/>
        <v>65240</v>
      </c>
      <c r="AT5" s="50">
        <f>AS5/AH5</f>
        <v>1</v>
      </c>
      <c r="AU5" s="48">
        <f t="shared" si="10"/>
        <v>0</v>
      </c>
      <c r="AV5" s="48">
        <f t="shared" si="11"/>
        <v>281211</v>
      </c>
      <c r="AW5" s="40">
        <v>9</v>
      </c>
      <c r="AX5" s="40">
        <v>27</v>
      </c>
      <c r="AY5" s="40">
        <v>0</v>
      </c>
      <c r="AZ5" s="40">
        <f t="shared" si="12"/>
        <v>36</v>
      </c>
      <c r="BA5" s="42" t="s">
        <v>162</v>
      </c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</row>
    <row r="6" spans="1:253" ht="15">
      <c r="A6" s="54" t="s">
        <v>452</v>
      </c>
      <c r="B6" s="54" t="s">
        <v>453</v>
      </c>
      <c r="C6" s="54" t="s">
        <v>454</v>
      </c>
      <c r="D6" s="55" t="s">
        <v>95</v>
      </c>
      <c r="E6" s="54" t="s">
        <v>455</v>
      </c>
      <c r="F6" s="56" t="s">
        <v>456</v>
      </c>
      <c r="G6" s="57">
        <v>41347</v>
      </c>
      <c r="H6" s="57">
        <v>41414</v>
      </c>
      <c r="I6" s="54">
        <f t="shared" si="0"/>
        <v>67</v>
      </c>
      <c r="J6" s="57">
        <v>41414</v>
      </c>
      <c r="K6" s="58">
        <f t="shared" si="1"/>
        <v>67</v>
      </c>
      <c r="L6" s="57">
        <v>41477</v>
      </c>
      <c r="M6" s="57">
        <v>42318</v>
      </c>
      <c r="N6" s="54">
        <f t="shared" si="2"/>
        <v>971</v>
      </c>
      <c r="O6" s="59">
        <f t="shared" si="3"/>
        <v>2.6555555555555554</v>
      </c>
      <c r="P6" s="59">
        <f t="shared" si="4"/>
        <v>28.033333333333335</v>
      </c>
      <c r="Q6" s="59">
        <f t="shared" si="5"/>
        <v>25.033333333333335</v>
      </c>
      <c r="R6" s="60" t="s">
        <v>97</v>
      </c>
      <c r="S6" s="61">
        <v>0</v>
      </c>
      <c r="T6" s="61">
        <v>0</v>
      </c>
      <c r="U6" s="61">
        <v>0</v>
      </c>
      <c r="V6" s="61">
        <v>0</v>
      </c>
      <c r="W6" s="61">
        <v>416263</v>
      </c>
      <c r="X6" s="61">
        <v>9</v>
      </c>
      <c r="Y6" s="61">
        <v>2</v>
      </c>
      <c r="Z6" s="61">
        <v>1</v>
      </c>
      <c r="AA6" s="61">
        <f t="shared" si="6"/>
        <v>1</v>
      </c>
      <c r="AB6" s="61">
        <v>200</v>
      </c>
      <c r="AC6" s="61">
        <v>200</v>
      </c>
      <c r="AD6" s="61">
        <f>AB6-AC6</f>
        <v>0</v>
      </c>
      <c r="AE6" s="62">
        <f>(AD6/AB6)*100</f>
        <v>0</v>
      </c>
      <c r="AF6" s="61">
        <v>30492</v>
      </c>
      <c r="AG6" s="61">
        <v>7128</v>
      </c>
      <c r="AH6" s="61">
        <f t="shared" si="7"/>
        <v>37620</v>
      </c>
      <c r="AI6" s="61">
        <v>12261</v>
      </c>
      <c r="AJ6" s="61">
        <v>6000</v>
      </c>
      <c r="AK6" s="61">
        <v>0</v>
      </c>
      <c r="AL6" s="61">
        <v>0</v>
      </c>
      <c r="AM6" s="61">
        <f t="shared" si="8"/>
        <v>0</v>
      </c>
      <c r="AN6" s="61">
        <v>0</v>
      </c>
      <c r="AO6" s="61">
        <v>0</v>
      </c>
      <c r="AP6" s="63"/>
      <c r="AQ6" s="61">
        <v>416263</v>
      </c>
      <c r="AR6" s="63">
        <f t="shared" si="13"/>
        <v>1</v>
      </c>
      <c r="AS6" s="61">
        <f t="shared" si="9"/>
        <v>37620</v>
      </c>
      <c r="AT6" s="63">
        <f>AS6/AH6</f>
        <v>1</v>
      </c>
      <c r="AU6" s="61">
        <f t="shared" si="10"/>
        <v>0</v>
      </c>
      <c r="AV6" s="61">
        <f t="shared" si="11"/>
        <v>472144</v>
      </c>
      <c r="AW6" s="54">
        <v>13</v>
      </c>
      <c r="AX6" s="54">
        <v>11</v>
      </c>
      <c r="AY6" s="54">
        <v>0</v>
      </c>
      <c r="AZ6" s="54">
        <f t="shared" si="12"/>
        <v>24</v>
      </c>
      <c r="BA6" s="56" t="s">
        <v>162</v>
      </c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  <c r="IS6" s="78"/>
    </row>
    <row r="7" spans="1:253" ht="15">
      <c r="A7" s="40" t="s">
        <v>549</v>
      </c>
      <c r="B7" s="40" t="s">
        <v>550</v>
      </c>
      <c r="C7" s="40" t="s">
        <v>551</v>
      </c>
      <c r="D7" s="41" t="s">
        <v>96</v>
      </c>
      <c r="E7" s="40" t="s">
        <v>552</v>
      </c>
      <c r="F7" s="42" t="s">
        <v>553</v>
      </c>
      <c r="G7" s="43">
        <v>40728</v>
      </c>
      <c r="H7" s="43">
        <v>40756</v>
      </c>
      <c r="I7" s="40">
        <f t="shared" si="0"/>
        <v>28</v>
      </c>
      <c r="J7" s="43">
        <v>40756</v>
      </c>
      <c r="K7" s="44">
        <f t="shared" si="1"/>
        <v>28</v>
      </c>
      <c r="L7" s="43">
        <v>40843</v>
      </c>
      <c r="M7" s="43">
        <v>42690</v>
      </c>
      <c r="N7" s="40">
        <f t="shared" si="2"/>
        <v>1962</v>
      </c>
      <c r="O7" s="45">
        <f t="shared" si="3"/>
        <v>5.366666666666666</v>
      </c>
      <c r="P7" s="45">
        <f t="shared" si="4"/>
        <v>61.56666666666667</v>
      </c>
      <c r="Q7" s="45">
        <f t="shared" si="5"/>
        <v>58.56666666666667</v>
      </c>
      <c r="R7" s="46" t="s">
        <v>24</v>
      </c>
      <c r="S7" s="48">
        <v>0</v>
      </c>
      <c r="T7" s="48">
        <v>0</v>
      </c>
      <c r="U7" s="48">
        <v>0</v>
      </c>
      <c r="V7" s="48">
        <v>0</v>
      </c>
      <c r="W7" s="48">
        <v>1164124</v>
      </c>
      <c r="X7" s="48">
        <v>7</v>
      </c>
      <c r="Y7" s="48">
        <v>0</v>
      </c>
      <c r="Z7" s="48">
        <v>0</v>
      </c>
      <c r="AA7" s="48">
        <f t="shared" si="6"/>
        <v>0</v>
      </c>
      <c r="AB7" s="48">
        <v>0</v>
      </c>
      <c r="AC7" s="48">
        <v>0</v>
      </c>
      <c r="AD7" s="48">
        <v>0</v>
      </c>
      <c r="AE7" s="49">
        <v>0</v>
      </c>
      <c r="AF7" s="48">
        <v>54450</v>
      </c>
      <c r="AG7" s="48">
        <v>10890</v>
      </c>
      <c r="AH7" s="48">
        <f t="shared" si="7"/>
        <v>65340</v>
      </c>
      <c r="AI7" s="48">
        <v>0</v>
      </c>
      <c r="AJ7" s="48">
        <v>0</v>
      </c>
      <c r="AK7" s="48">
        <v>0</v>
      </c>
      <c r="AL7" s="48">
        <v>0</v>
      </c>
      <c r="AM7" s="48">
        <f t="shared" si="8"/>
        <v>0</v>
      </c>
      <c r="AN7" s="48">
        <v>0</v>
      </c>
      <c r="AO7" s="48">
        <v>0</v>
      </c>
      <c r="AP7" s="50"/>
      <c r="AQ7" s="48">
        <v>588465</v>
      </c>
      <c r="AR7" s="50">
        <f t="shared" si="13"/>
        <v>0.505500273166776</v>
      </c>
      <c r="AS7" s="48">
        <f t="shared" si="9"/>
        <v>65340</v>
      </c>
      <c r="AT7" s="50">
        <f aca="true" t="shared" si="14" ref="AT7:AT12">AS7/AH7</f>
        <v>1</v>
      </c>
      <c r="AU7" s="48">
        <f t="shared" si="10"/>
        <v>0</v>
      </c>
      <c r="AV7" s="48">
        <f t="shared" si="11"/>
        <v>653805</v>
      </c>
      <c r="AW7" s="40">
        <v>11</v>
      </c>
      <c r="AX7" s="40">
        <v>50</v>
      </c>
      <c r="AY7" s="40">
        <v>0</v>
      </c>
      <c r="AZ7" s="40">
        <f t="shared" si="12"/>
        <v>61</v>
      </c>
      <c r="BA7" s="42" t="s">
        <v>162</v>
      </c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</row>
    <row r="8" spans="1:253" ht="15">
      <c r="A8" s="40" t="s">
        <v>554</v>
      </c>
      <c r="B8" s="40" t="s">
        <v>555</v>
      </c>
      <c r="C8" s="40" t="s">
        <v>556</v>
      </c>
      <c r="D8" s="41" t="s">
        <v>128</v>
      </c>
      <c r="E8" s="40" t="s">
        <v>362</v>
      </c>
      <c r="F8" s="42" t="s">
        <v>363</v>
      </c>
      <c r="G8" s="43">
        <v>40743</v>
      </c>
      <c r="H8" s="43">
        <v>40774</v>
      </c>
      <c r="I8" s="40">
        <f t="shared" si="0"/>
        <v>31</v>
      </c>
      <c r="J8" s="43">
        <v>40774</v>
      </c>
      <c r="K8" s="44">
        <f t="shared" si="1"/>
        <v>31</v>
      </c>
      <c r="L8" s="43">
        <v>40837</v>
      </c>
      <c r="M8" s="43">
        <v>42696</v>
      </c>
      <c r="N8" s="40">
        <f t="shared" si="2"/>
        <v>1953</v>
      </c>
      <c r="O8" s="45">
        <f t="shared" si="3"/>
        <v>5.341666666666667</v>
      </c>
      <c r="P8" s="45">
        <f t="shared" si="4"/>
        <v>61.96666666666667</v>
      </c>
      <c r="Q8" s="45">
        <f t="shared" si="5"/>
        <v>58.96666666666667</v>
      </c>
      <c r="R8" s="46" t="s">
        <v>24</v>
      </c>
      <c r="S8" s="48">
        <v>0</v>
      </c>
      <c r="T8" s="48">
        <v>0</v>
      </c>
      <c r="U8" s="48">
        <v>0</v>
      </c>
      <c r="V8" s="48">
        <v>0</v>
      </c>
      <c r="W8" s="48">
        <v>168848.83</v>
      </c>
      <c r="X8" s="48">
        <v>6</v>
      </c>
      <c r="Y8" s="48">
        <v>0</v>
      </c>
      <c r="Z8" s="48">
        <v>0</v>
      </c>
      <c r="AA8" s="48">
        <f t="shared" si="6"/>
        <v>0</v>
      </c>
      <c r="AB8" s="48">
        <v>0</v>
      </c>
      <c r="AC8" s="48">
        <v>0</v>
      </c>
      <c r="AD8" s="48">
        <f aca="true" t="shared" si="15" ref="AD8:AD20">AB8-AC8</f>
        <v>0</v>
      </c>
      <c r="AE8" s="49">
        <v>0</v>
      </c>
      <c r="AF8" s="48">
        <v>65214</v>
      </c>
      <c r="AG8" s="48">
        <v>2178</v>
      </c>
      <c r="AH8" s="48">
        <f t="shared" si="7"/>
        <v>67392</v>
      </c>
      <c r="AI8" s="48">
        <v>0</v>
      </c>
      <c r="AJ8" s="48">
        <v>0</v>
      </c>
      <c r="AK8" s="48">
        <v>0</v>
      </c>
      <c r="AL8" s="48">
        <v>0</v>
      </c>
      <c r="AM8" s="48">
        <f t="shared" si="8"/>
        <v>0</v>
      </c>
      <c r="AN8" s="48">
        <v>0</v>
      </c>
      <c r="AO8" s="48">
        <v>0</v>
      </c>
      <c r="AP8" s="50"/>
      <c r="AQ8" s="48">
        <v>156401</v>
      </c>
      <c r="AR8" s="50">
        <f t="shared" si="13"/>
        <v>0.926278257302701</v>
      </c>
      <c r="AS8" s="48">
        <f t="shared" si="9"/>
        <v>67392</v>
      </c>
      <c r="AT8" s="50">
        <f t="shared" si="14"/>
        <v>1</v>
      </c>
      <c r="AU8" s="48">
        <f t="shared" si="10"/>
        <v>0</v>
      </c>
      <c r="AV8" s="48">
        <f t="shared" si="11"/>
        <v>223793</v>
      </c>
      <c r="AW8" s="40">
        <v>12</v>
      </c>
      <c r="AX8" s="40">
        <v>42</v>
      </c>
      <c r="AY8" s="40">
        <v>0</v>
      </c>
      <c r="AZ8" s="40">
        <f t="shared" si="12"/>
        <v>54</v>
      </c>
      <c r="BA8" s="42" t="s">
        <v>162</v>
      </c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</row>
    <row r="9" spans="1:253" ht="15">
      <c r="A9" s="40" t="s">
        <v>557</v>
      </c>
      <c r="B9" s="40" t="s">
        <v>558</v>
      </c>
      <c r="C9" s="40" t="s">
        <v>559</v>
      </c>
      <c r="D9" s="41" t="s">
        <v>584</v>
      </c>
      <c r="E9" s="40" t="s">
        <v>560</v>
      </c>
      <c r="F9" s="42" t="s">
        <v>561</v>
      </c>
      <c r="G9" s="43">
        <v>41730</v>
      </c>
      <c r="H9" s="43">
        <v>41808</v>
      </c>
      <c r="I9" s="40">
        <f t="shared" si="0"/>
        <v>78</v>
      </c>
      <c r="J9" s="43">
        <v>41808</v>
      </c>
      <c r="K9" s="44">
        <f t="shared" si="1"/>
        <v>78</v>
      </c>
      <c r="L9" s="43">
        <v>41913</v>
      </c>
      <c r="M9" s="43">
        <v>42674</v>
      </c>
      <c r="N9" s="40">
        <f t="shared" si="2"/>
        <v>944</v>
      </c>
      <c r="O9" s="45">
        <f t="shared" si="3"/>
        <v>2.5833333333333335</v>
      </c>
      <c r="P9" s="45">
        <f t="shared" si="4"/>
        <v>25.366666666666667</v>
      </c>
      <c r="Q9" s="45">
        <f t="shared" si="5"/>
        <v>22.366666666666667</v>
      </c>
      <c r="R9" s="46" t="s">
        <v>24</v>
      </c>
      <c r="S9" s="48">
        <v>0</v>
      </c>
      <c r="T9" s="48">
        <v>0</v>
      </c>
      <c r="U9" s="48">
        <v>0</v>
      </c>
      <c r="V9" s="48">
        <v>0</v>
      </c>
      <c r="W9" s="48">
        <v>75197</v>
      </c>
      <c r="X9" s="48">
        <v>3</v>
      </c>
      <c r="Y9" s="48">
        <v>2</v>
      </c>
      <c r="Z9" s="48">
        <v>1</v>
      </c>
      <c r="AA9" s="48">
        <f t="shared" si="6"/>
        <v>1</v>
      </c>
      <c r="AB9" s="48">
        <v>200</v>
      </c>
      <c r="AC9" s="48">
        <v>200</v>
      </c>
      <c r="AD9" s="48">
        <f t="shared" si="15"/>
        <v>0</v>
      </c>
      <c r="AE9" s="49">
        <f>(AD9/AB9)*100</f>
        <v>0</v>
      </c>
      <c r="AF9" s="48">
        <v>36764</v>
      </c>
      <c r="AG9" s="48">
        <v>7354</v>
      </c>
      <c r="AH9" s="48">
        <f t="shared" si="7"/>
        <v>44118</v>
      </c>
      <c r="AI9" s="48">
        <v>0</v>
      </c>
      <c r="AJ9" s="48">
        <v>0</v>
      </c>
      <c r="AK9" s="48">
        <v>0</v>
      </c>
      <c r="AL9" s="48">
        <v>0</v>
      </c>
      <c r="AM9" s="48">
        <f t="shared" si="8"/>
        <v>0</v>
      </c>
      <c r="AN9" s="48">
        <v>0</v>
      </c>
      <c r="AO9" s="48">
        <v>0</v>
      </c>
      <c r="AP9" s="50"/>
      <c r="AQ9" s="48">
        <v>75197</v>
      </c>
      <c r="AR9" s="50">
        <f t="shared" si="13"/>
        <v>1</v>
      </c>
      <c r="AS9" s="48">
        <f t="shared" si="9"/>
        <v>44118</v>
      </c>
      <c r="AT9" s="50">
        <f t="shared" si="14"/>
        <v>1</v>
      </c>
      <c r="AU9" s="48">
        <f t="shared" si="10"/>
        <v>0</v>
      </c>
      <c r="AV9" s="48">
        <f t="shared" si="11"/>
        <v>119315</v>
      </c>
      <c r="AW9" s="40">
        <v>12</v>
      </c>
      <c r="AX9" s="40">
        <v>16</v>
      </c>
      <c r="AY9" s="40">
        <v>0</v>
      </c>
      <c r="AZ9" s="40">
        <f t="shared" si="12"/>
        <v>28</v>
      </c>
      <c r="BA9" s="42" t="s">
        <v>162</v>
      </c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</row>
    <row r="10" spans="1:253" ht="15">
      <c r="A10" s="40" t="s">
        <v>529</v>
      </c>
      <c r="B10" s="40" t="s">
        <v>530</v>
      </c>
      <c r="C10" s="40" t="s">
        <v>531</v>
      </c>
      <c r="D10" s="53">
        <v>3</v>
      </c>
      <c r="E10" s="40" t="s">
        <v>532</v>
      </c>
      <c r="F10" s="42" t="s">
        <v>533</v>
      </c>
      <c r="G10" s="43">
        <v>40900</v>
      </c>
      <c r="H10" s="43">
        <v>41170</v>
      </c>
      <c r="I10" s="40">
        <f t="shared" si="0"/>
        <v>270</v>
      </c>
      <c r="J10" s="43">
        <v>41170</v>
      </c>
      <c r="K10" s="44">
        <f t="shared" si="1"/>
        <v>270</v>
      </c>
      <c r="L10" s="43">
        <v>41249</v>
      </c>
      <c r="M10" s="43">
        <v>43130</v>
      </c>
      <c r="N10" s="40">
        <f t="shared" si="2"/>
        <v>2230</v>
      </c>
      <c r="O10" s="45">
        <f t="shared" si="3"/>
        <v>6.102777777777778</v>
      </c>
      <c r="P10" s="45">
        <f t="shared" si="4"/>
        <v>62.7</v>
      </c>
      <c r="Q10" s="45">
        <f t="shared" si="5"/>
        <v>59.7</v>
      </c>
      <c r="R10" s="46" t="s">
        <v>24</v>
      </c>
      <c r="S10" s="48">
        <v>0</v>
      </c>
      <c r="T10" s="48">
        <v>0</v>
      </c>
      <c r="U10" s="48">
        <v>0</v>
      </c>
      <c r="V10" s="48">
        <v>0</v>
      </c>
      <c r="W10" s="48">
        <v>325665.49</v>
      </c>
      <c r="X10" s="48">
        <v>5</v>
      </c>
      <c r="Y10" s="48">
        <v>0</v>
      </c>
      <c r="Z10" s="48">
        <v>0</v>
      </c>
      <c r="AA10" s="48">
        <f t="shared" si="6"/>
        <v>0</v>
      </c>
      <c r="AB10" s="48">
        <v>0</v>
      </c>
      <c r="AC10" s="48">
        <v>0</v>
      </c>
      <c r="AD10" s="48">
        <f t="shared" si="15"/>
        <v>0</v>
      </c>
      <c r="AE10" s="49">
        <v>0</v>
      </c>
      <c r="AF10" s="48">
        <v>58080</v>
      </c>
      <c r="AG10" s="48">
        <v>11362</v>
      </c>
      <c r="AH10" s="48">
        <f t="shared" si="7"/>
        <v>69442</v>
      </c>
      <c r="AI10" s="48">
        <v>0</v>
      </c>
      <c r="AJ10" s="48">
        <v>0</v>
      </c>
      <c r="AK10" s="48">
        <v>0</v>
      </c>
      <c r="AL10" s="48">
        <v>0</v>
      </c>
      <c r="AM10" s="48">
        <f t="shared" si="8"/>
        <v>0</v>
      </c>
      <c r="AN10" s="48">
        <v>0</v>
      </c>
      <c r="AO10" s="48">
        <v>0</v>
      </c>
      <c r="AP10" s="50"/>
      <c r="AQ10" s="48">
        <v>155706</v>
      </c>
      <c r="AR10" s="50">
        <f t="shared" si="13"/>
        <v>0.47811636412565545</v>
      </c>
      <c r="AS10" s="48">
        <f t="shared" si="9"/>
        <v>69442</v>
      </c>
      <c r="AT10" s="50">
        <f t="shared" si="14"/>
        <v>1</v>
      </c>
      <c r="AU10" s="48">
        <f t="shared" si="10"/>
        <v>0</v>
      </c>
      <c r="AV10" s="48">
        <f t="shared" si="11"/>
        <v>225148</v>
      </c>
      <c r="AW10" s="40">
        <v>21</v>
      </c>
      <c r="AX10" s="40">
        <v>46</v>
      </c>
      <c r="AY10" s="40">
        <v>2</v>
      </c>
      <c r="AZ10" s="40">
        <f t="shared" si="12"/>
        <v>69</v>
      </c>
      <c r="BA10" s="42" t="s">
        <v>162</v>
      </c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</row>
    <row r="11" spans="1:253" s="64" customFormat="1" ht="15">
      <c r="A11" s="40" t="s">
        <v>534</v>
      </c>
      <c r="B11" s="40" t="s">
        <v>535</v>
      </c>
      <c r="C11" s="40" t="s">
        <v>536</v>
      </c>
      <c r="D11" s="41" t="s">
        <v>580</v>
      </c>
      <c r="E11" s="40" t="s">
        <v>537</v>
      </c>
      <c r="F11" s="42" t="s">
        <v>538</v>
      </c>
      <c r="G11" s="43">
        <v>40941</v>
      </c>
      <c r="H11" s="43">
        <v>41004</v>
      </c>
      <c r="I11" s="40">
        <f t="shared" si="0"/>
        <v>63</v>
      </c>
      <c r="J11" s="43">
        <v>41004</v>
      </c>
      <c r="K11" s="44">
        <f t="shared" si="1"/>
        <v>63</v>
      </c>
      <c r="L11" s="43">
        <v>41089</v>
      </c>
      <c r="M11" s="43">
        <v>42936</v>
      </c>
      <c r="N11" s="40">
        <f t="shared" si="2"/>
        <v>1995</v>
      </c>
      <c r="O11" s="45">
        <f t="shared" si="3"/>
        <v>5.466666666666667</v>
      </c>
      <c r="P11" s="45">
        <f t="shared" si="4"/>
        <v>61.56666666666667</v>
      </c>
      <c r="Q11" s="45">
        <f t="shared" si="5"/>
        <v>58.56666666666667</v>
      </c>
      <c r="R11" s="46" t="s">
        <v>24</v>
      </c>
      <c r="S11" s="48">
        <v>0</v>
      </c>
      <c r="T11" s="48">
        <v>0</v>
      </c>
      <c r="U11" s="48">
        <v>0</v>
      </c>
      <c r="V11" s="48">
        <v>0</v>
      </c>
      <c r="W11" s="48">
        <v>827456.1</v>
      </c>
      <c r="X11" s="48">
        <v>17</v>
      </c>
      <c r="Y11" s="48">
        <v>10</v>
      </c>
      <c r="Z11" s="48">
        <v>1</v>
      </c>
      <c r="AA11" s="48">
        <f t="shared" si="6"/>
        <v>1</v>
      </c>
      <c r="AB11" s="48">
        <v>200</v>
      </c>
      <c r="AC11" s="48">
        <v>200</v>
      </c>
      <c r="AD11" s="48">
        <f t="shared" si="15"/>
        <v>0</v>
      </c>
      <c r="AE11" s="49">
        <f>(AD11/AB11)*100</f>
        <v>0</v>
      </c>
      <c r="AF11" s="48">
        <v>57105</v>
      </c>
      <c r="AG11" s="48">
        <v>11421</v>
      </c>
      <c r="AH11" s="48">
        <f t="shared" si="7"/>
        <v>68526</v>
      </c>
      <c r="AI11" s="48">
        <v>0</v>
      </c>
      <c r="AJ11" s="48">
        <v>0</v>
      </c>
      <c r="AK11" s="48">
        <v>0</v>
      </c>
      <c r="AL11" s="48">
        <v>0</v>
      </c>
      <c r="AM11" s="48">
        <f t="shared" si="8"/>
        <v>0</v>
      </c>
      <c r="AN11" s="48">
        <v>0</v>
      </c>
      <c r="AO11" s="48">
        <v>0</v>
      </c>
      <c r="AP11" s="50"/>
      <c r="AQ11" s="48">
        <v>264303</v>
      </c>
      <c r="AR11" s="50">
        <f t="shared" si="13"/>
        <v>0.31941634124154744</v>
      </c>
      <c r="AS11" s="48">
        <f t="shared" si="9"/>
        <v>68526</v>
      </c>
      <c r="AT11" s="50">
        <f t="shared" si="14"/>
        <v>1</v>
      </c>
      <c r="AU11" s="48">
        <f t="shared" si="10"/>
        <v>0</v>
      </c>
      <c r="AV11" s="48">
        <f t="shared" si="11"/>
        <v>332829</v>
      </c>
      <c r="AW11" s="40">
        <v>6</v>
      </c>
      <c r="AX11" s="40">
        <v>30</v>
      </c>
      <c r="AY11" s="40">
        <v>0</v>
      </c>
      <c r="AZ11" s="40">
        <f t="shared" si="12"/>
        <v>36</v>
      </c>
      <c r="BA11" s="42" t="s">
        <v>162</v>
      </c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</row>
    <row r="12" spans="1:253" ht="15">
      <c r="A12" s="40" t="s">
        <v>541</v>
      </c>
      <c r="B12" s="40" t="s">
        <v>539</v>
      </c>
      <c r="C12" s="40" t="s">
        <v>540</v>
      </c>
      <c r="D12" s="41" t="s">
        <v>149</v>
      </c>
      <c r="E12" s="40" t="s">
        <v>542</v>
      </c>
      <c r="F12" s="42" t="s">
        <v>543</v>
      </c>
      <c r="G12" s="43">
        <v>41023</v>
      </c>
      <c r="H12" s="43">
        <v>41218</v>
      </c>
      <c r="I12" s="40">
        <f t="shared" si="0"/>
        <v>195</v>
      </c>
      <c r="J12" s="43">
        <v>41218</v>
      </c>
      <c r="K12" s="44">
        <f t="shared" si="1"/>
        <v>195</v>
      </c>
      <c r="L12" s="43">
        <v>41311</v>
      </c>
      <c r="M12" s="43">
        <v>43200</v>
      </c>
      <c r="N12" s="40">
        <f t="shared" si="2"/>
        <v>2177</v>
      </c>
      <c r="O12" s="45">
        <f t="shared" si="3"/>
        <v>5.961111111111111</v>
      </c>
      <c r="P12" s="45">
        <f t="shared" si="4"/>
        <v>62.96666666666667</v>
      </c>
      <c r="Q12" s="45">
        <f t="shared" si="5"/>
        <v>59.96666666666667</v>
      </c>
      <c r="R12" s="46" t="s">
        <v>24</v>
      </c>
      <c r="S12" s="48">
        <v>0</v>
      </c>
      <c r="T12" s="48">
        <v>0</v>
      </c>
      <c r="U12" s="48">
        <v>0</v>
      </c>
      <c r="V12" s="48">
        <v>0</v>
      </c>
      <c r="W12" s="48">
        <v>397478</v>
      </c>
      <c r="X12" s="48">
        <v>10</v>
      </c>
      <c r="Y12" s="48">
        <v>9</v>
      </c>
      <c r="Z12" s="48">
        <v>2</v>
      </c>
      <c r="AA12" s="48">
        <f t="shared" si="6"/>
        <v>2</v>
      </c>
      <c r="AB12" s="48">
        <v>400</v>
      </c>
      <c r="AC12" s="48">
        <v>200</v>
      </c>
      <c r="AD12" s="48">
        <f t="shared" si="15"/>
        <v>200</v>
      </c>
      <c r="AE12" s="49">
        <f>(AD12/AB12)*100</f>
        <v>50</v>
      </c>
      <c r="AF12" s="48">
        <v>58080</v>
      </c>
      <c r="AG12" s="48">
        <v>11616</v>
      </c>
      <c r="AH12" s="48">
        <f t="shared" si="7"/>
        <v>69696</v>
      </c>
      <c r="AI12" s="48">
        <v>0</v>
      </c>
      <c r="AJ12" s="48">
        <v>0</v>
      </c>
      <c r="AK12" s="48">
        <v>0</v>
      </c>
      <c r="AL12" s="48">
        <v>0</v>
      </c>
      <c r="AM12" s="48">
        <f t="shared" si="8"/>
        <v>0</v>
      </c>
      <c r="AN12" s="48">
        <v>0</v>
      </c>
      <c r="AO12" s="48">
        <v>0</v>
      </c>
      <c r="AP12" s="50"/>
      <c r="AQ12" s="48">
        <v>127193</v>
      </c>
      <c r="AR12" s="50">
        <f t="shared" si="13"/>
        <v>0.3200001006345005</v>
      </c>
      <c r="AS12" s="48">
        <f t="shared" si="9"/>
        <v>69696</v>
      </c>
      <c r="AT12" s="50">
        <f t="shared" si="14"/>
        <v>1</v>
      </c>
      <c r="AU12" s="48">
        <f t="shared" si="10"/>
        <v>0</v>
      </c>
      <c r="AV12" s="48">
        <f t="shared" si="11"/>
        <v>196889</v>
      </c>
      <c r="AW12" s="40">
        <v>15</v>
      </c>
      <c r="AX12" s="40">
        <v>35</v>
      </c>
      <c r="AY12" s="40">
        <v>0</v>
      </c>
      <c r="AZ12" s="40">
        <f t="shared" si="12"/>
        <v>50</v>
      </c>
      <c r="BA12" s="42" t="s">
        <v>162</v>
      </c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  <c r="IS12" s="78"/>
    </row>
    <row r="13" spans="1:253" s="75" customFormat="1" ht="15">
      <c r="A13" s="65" t="s">
        <v>229</v>
      </c>
      <c r="B13" s="65" t="s">
        <v>246</v>
      </c>
      <c r="C13" s="65" t="s">
        <v>247</v>
      </c>
      <c r="D13" s="66" t="s">
        <v>249</v>
      </c>
      <c r="E13" s="65" t="s">
        <v>248</v>
      </c>
      <c r="F13" s="67" t="s">
        <v>223</v>
      </c>
      <c r="G13" s="68">
        <v>41673</v>
      </c>
      <c r="H13" s="68">
        <v>41787</v>
      </c>
      <c r="I13" s="65">
        <f t="shared" si="0"/>
        <v>114</v>
      </c>
      <c r="J13" s="68">
        <v>41787</v>
      </c>
      <c r="K13" s="69">
        <f t="shared" si="1"/>
        <v>114</v>
      </c>
      <c r="L13" s="68">
        <v>41953</v>
      </c>
      <c r="M13" s="68">
        <v>42447</v>
      </c>
      <c r="N13" s="65">
        <f t="shared" si="2"/>
        <v>774</v>
      </c>
      <c r="O13" s="70">
        <f t="shared" si="3"/>
        <v>2.125</v>
      </c>
      <c r="P13" s="70">
        <f t="shared" si="4"/>
        <v>16.466666666666665</v>
      </c>
      <c r="Q13" s="70">
        <f t="shared" si="5"/>
        <v>13.466666666666665</v>
      </c>
      <c r="R13" s="71" t="s">
        <v>103</v>
      </c>
      <c r="S13" s="72">
        <v>0</v>
      </c>
      <c r="T13" s="72">
        <v>0</v>
      </c>
      <c r="U13" s="72">
        <v>0</v>
      </c>
      <c r="V13" s="72">
        <v>0</v>
      </c>
      <c r="W13" s="72">
        <v>87644</v>
      </c>
      <c r="X13" s="72">
        <v>4</v>
      </c>
      <c r="Y13" s="72">
        <v>0</v>
      </c>
      <c r="Z13" s="72">
        <v>0</v>
      </c>
      <c r="AA13" s="72">
        <f t="shared" si="6"/>
        <v>0</v>
      </c>
      <c r="AB13" s="72">
        <v>0</v>
      </c>
      <c r="AC13" s="72">
        <v>0</v>
      </c>
      <c r="AD13" s="72">
        <f t="shared" si="15"/>
        <v>0</v>
      </c>
      <c r="AE13" s="73">
        <v>0</v>
      </c>
      <c r="AF13" s="72">
        <v>0</v>
      </c>
      <c r="AG13" s="72">
        <v>0</v>
      </c>
      <c r="AH13" s="72">
        <f t="shared" si="7"/>
        <v>0</v>
      </c>
      <c r="AI13" s="72">
        <v>54450</v>
      </c>
      <c r="AJ13" s="72">
        <v>1089</v>
      </c>
      <c r="AK13" s="72">
        <v>0</v>
      </c>
      <c r="AL13" s="72">
        <v>0</v>
      </c>
      <c r="AM13" s="72">
        <v>0</v>
      </c>
      <c r="AN13" s="72">
        <v>0</v>
      </c>
      <c r="AO13" s="72">
        <v>0</v>
      </c>
      <c r="AP13" s="74"/>
      <c r="AQ13" s="72">
        <v>50995</v>
      </c>
      <c r="AR13" s="74">
        <f t="shared" si="13"/>
        <v>0.5818424535621377</v>
      </c>
      <c r="AS13" s="72">
        <f t="shared" si="9"/>
        <v>0</v>
      </c>
      <c r="AT13" s="74"/>
      <c r="AU13" s="72">
        <f t="shared" si="10"/>
        <v>0</v>
      </c>
      <c r="AV13" s="72">
        <f t="shared" si="11"/>
        <v>106534</v>
      </c>
      <c r="AW13" s="65">
        <v>9</v>
      </c>
      <c r="AX13" s="65">
        <v>24</v>
      </c>
      <c r="AY13" s="65">
        <v>0</v>
      </c>
      <c r="AZ13" s="65">
        <f t="shared" si="12"/>
        <v>33</v>
      </c>
      <c r="BA13" s="67" t="s">
        <v>162</v>
      </c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  <c r="IR13" s="78"/>
      <c r="IS13" s="78"/>
    </row>
    <row r="14" spans="1:253" ht="15">
      <c r="A14" s="40" t="s">
        <v>229</v>
      </c>
      <c r="B14" s="40" t="s">
        <v>250</v>
      </c>
      <c r="C14" s="40" t="s">
        <v>251</v>
      </c>
      <c r="D14" s="41" t="s">
        <v>579</v>
      </c>
      <c r="E14" s="40" t="s">
        <v>252</v>
      </c>
      <c r="F14" s="42" t="s">
        <v>253</v>
      </c>
      <c r="G14" s="43">
        <v>41710</v>
      </c>
      <c r="H14" s="43">
        <v>41746</v>
      </c>
      <c r="I14" s="40">
        <f t="shared" si="0"/>
        <v>36</v>
      </c>
      <c r="J14" s="43">
        <v>41746</v>
      </c>
      <c r="K14" s="44">
        <f t="shared" si="1"/>
        <v>36</v>
      </c>
      <c r="L14" s="43">
        <v>41864</v>
      </c>
      <c r="M14" s="43">
        <v>42783</v>
      </c>
      <c r="N14" s="40">
        <f t="shared" si="2"/>
        <v>1073</v>
      </c>
      <c r="O14" s="45">
        <f t="shared" si="3"/>
        <v>2.9305555555555554</v>
      </c>
      <c r="P14" s="45">
        <f t="shared" si="4"/>
        <v>30.633333333333333</v>
      </c>
      <c r="Q14" s="45">
        <f t="shared" si="5"/>
        <v>27.633333333333333</v>
      </c>
      <c r="R14" s="46" t="s">
        <v>24</v>
      </c>
      <c r="S14" s="48">
        <v>0</v>
      </c>
      <c r="T14" s="48">
        <v>0</v>
      </c>
      <c r="U14" s="48">
        <v>0</v>
      </c>
      <c r="V14" s="48">
        <v>0</v>
      </c>
      <c r="W14" s="48">
        <v>153067</v>
      </c>
      <c r="X14" s="48">
        <v>5</v>
      </c>
      <c r="Y14" s="48">
        <v>0</v>
      </c>
      <c r="Z14" s="48">
        <v>0</v>
      </c>
      <c r="AA14" s="48">
        <f t="shared" si="6"/>
        <v>0</v>
      </c>
      <c r="AB14" s="48">
        <v>0</v>
      </c>
      <c r="AC14" s="48">
        <v>0</v>
      </c>
      <c r="AD14" s="48">
        <f t="shared" si="15"/>
        <v>0</v>
      </c>
      <c r="AE14" s="49">
        <v>0</v>
      </c>
      <c r="AF14" s="48">
        <v>25410</v>
      </c>
      <c r="AG14" s="48">
        <v>5082</v>
      </c>
      <c r="AH14" s="48">
        <f t="shared" si="7"/>
        <v>30492</v>
      </c>
      <c r="AI14" s="48">
        <v>0</v>
      </c>
      <c r="AJ14" s="48">
        <v>0</v>
      </c>
      <c r="AK14" s="48">
        <v>0</v>
      </c>
      <c r="AL14" s="48">
        <v>0</v>
      </c>
      <c r="AM14" s="48">
        <f>AK14*AL14</f>
        <v>0</v>
      </c>
      <c r="AN14" s="48">
        <v>0</v>
      </c>
      <c r="AO14" s="48">
        <v>0</v>
      </c>
      <c r="AP14" s="50"/>
      <c r="AQ14" s="48">
        <v>153067</v>
      </c>
      <c r="AR14" s="50">
        <f t="shared" si="13"/>
        <v>1</v>
      </c>
      <c r="AS14" s="48">
        <f t="shared" si="9"/>
        <v>30492</v>
      </c>
      <c r="AT14" s="50">
        <f aca="true" t="shared" si="16" ref="AT14:AT21">AS14/AH14</f>
        <v>1</v>
      </c>
      <c r="AU14" s="48">
        <f t="shared" si="10"/>
        <v>0</v>
      </c>
      <c r="AV14" s="48">
        <f t="shared" si="11"/>
        <v>183559</v>
      </c>
      <c r="AW14" s="40">
        <v>5</v>
      </c>
      <c r="AX14" s="40">
        <v>18</v>
      </c>
      <c r="AY14" s="40">
        <v>13</v>
      </c>
      <c r="AZ14" s="40">
        <f t="shared" si="12"/>
        <v>36</v>
      </c>
      <c r="BA14" s="42" t="s">
        <v>162</v>
      </c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</row>
    <row r="15" spans="1:253" ht="15">
      <c r="A15" s="40" t="s">
        <v>229</v>
      </c>
      <c r="B15" s="40" t="s">
        <v>240</v>
      </c>
      <c r="C15" s="40" t="s">
        <v>241</v>
      </c>
      <c r="D15" s="41" t="s">
        <v>579</v>
      </c>
      <c r="E15" s="40" t="s">
        <v>574</v>
      </c>
      <c r="F15" s="42" t="s">
        <v>186</v>
      </c>
      <c r="G15" s="43">
        <v>41134</v>
      </c>
      <c r="H15" s="43">
        <v>41226</v>
      </c>
      <c r="I15" s="40">
        <f t="shared" si="0"/>
        <v>92</v>
      </c>
      <c r="J15" s="43">
        <v>41226</v>
      </c>
      <c r="K15" s="44">
        <f t="shared" si="1"/>
        <v>92</v>
      </c>
      <c r="L15" s="43">
        <v>41324</v>
      </c>
      <c r="M15" s="43">
        <v>42991</v>
      </c>
      <c r="N15" s="40">
        <f t="shared" si="2"/>
        <v>1857</v>
      </c>
      <c r="O15" s="45">
        <f t="shared" si="3"/>
        <v>5.083333333333333</v>
      </c>
      <c r="P15" s="45">
        <f t="shared" si="4"/>
        <v>55.56666666666667</v>
      </c>
      <c r="Q15" s="45">
        <f t="shared" si="5"/>
        <v>52.56666666666667</v>
      </c>
      <c r="R15" s="46" t="s">
        <v>24</v>
      </c>
      <c r="S15" s="48">
        <v>0</v>
      </c>
      <c r="T15" s="48">
        <v>0</v>
      </c>
      <c r="U15" s="48">
        <v>0</v>
      </c>
      <c r="V15" s="48">
        <v>0</v>
      </c>
      <c r="W15" s="48">
        <v>243196</v>
      </c>
      <c r="X15" s="48">
        <v>6</v>
      </c>
      <c r="Y15" s="48">
        <v>4</v>
      </c>
      <c r="Z15" s="48">
        <v>2</v>
      </c>
      <c r="AA15" s="48">
        <f t="shared" si="6"/>
        <v>2</v>
      </c>
      <c r="AB15" s="48">
        <v>400</v>
      </c>
      <c r="AC15" s="48">
        <v>200</v>
      </c>
      <c r="AD15" s="48">
        <f t="shared" si="15"/>
        <v>200</v>
      </c>
      <c r="AE15" s="49">
        <f>(AD15/AB15)*100</f>
        <v>50</v>
      </c>
      <c r="AF15" s="48">
        <v>49898</v>
      </c>
      <c r="AG15" s="48">
        <v>9980</v>
      </c>
      <c r="AH15" s="48">
        <f t="shared" si="7"/>
        <v>59878</v>
      </c>
      <c r="AI15" s="48">
        <v>0</v>
      </c>
      <c r="AJ15" s="48">
        <v>0</v>
      </c>
      <c r="AK15" s="48">
        <v>0</v>
      </c>
      <c r="AL15" s="48">
        <v>0</v>
      </c>
      <c r="AM15" s="48">
        <f>AK15*AL15</f>
        <v>0</v>
      </c>
      <c r="AN15" s="48">
        <v>0</v>
      </c>
      <c r="AO15" s="48">
        <v>0</v>
      </c>
      <c r="AP15" s="50"/>
      <c r="AQ15" s="48">
        <v>243196</v>
      </c>
      <c r="AR15" s="50">
        <f t="shared" si="13"/>
        <v>1</v>
      </c>
      <c r="AS15" s="48">
        <f t="shared" si="9"/>
        <v>59878</v>
      </c>
      <c r="AT15" s="50">
        <f t="shared" si="16"/>
        <v>1</v>
      </c>
      <c r="AU15" s="48">
        <f t="shared" si="10"/>
        <v>0</v>
      </c>
      <c r="AV15" s="48">
        <f t="shared" si="11"/>
        <v>303074</v>
      </c>
      <c r="AW15" s="40">
        <v>11</v>
      </c>
      <c r="AX15" s="40">
        <v>46</v>
      </c>
      <c r="AY15" s="40">
        <v>2</v>
      </c>
      <c r="AZ15" s="40">
        <f t="shared" si="12"/>
        <v>59</v>
      </c>
      <c r="BA15" s="42" t="s">
        <v>162</v>
      </c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</row>
    <row r="16" spans="1:253" s="75" customFormat="1" ht="15">
      <c r="A16" s="40" t="s">
        <v>229</v>
      </c>
      <c r="B16" s="40" t="s">
        <v>234</v>
      </c>
      <c r="C16" s="40" t="s">
        <v>235</v>
      </c>
      <c r="D16" s="41" t="s">
        <v>249</v>
      </c>
      <c r="E16" s="40" t="s">
        <v>236</v>
      </c>
      <c r="F16" s="42" t="s">
        <v>237</v>
      </c>
      <c r="G16" s="43">
        <v>41011</v>
      </c>
      <c r="H16" s="43">
        <v>41046</v>
      </c>
      <c r="I16" s="40">
        <f t="shared" si="0"/>
        <v>35</v>
      </c>
      <c r="J16" s="43">
        <v>41046</v>
      </c>
      <c r="K16" s="44">
        <f t="shared" si="1"/>
        <v>35</v>
      </c>
      <c r="L16" s="43">
        <v>41117</v>
      </c>
      <c r="M16" s="43">
        <v>42983</v>
      </c>
      <c r="N16" s="40">
        <f t="shared" si="2"/>
        <v>1972</v>
      </c>
      <c r="O16" s="45">
        <f t="shared" si="3"/>
        <v>5.397222222222222</v>
      </c>
      <c r="P16" s="45">
        <f t="shared" si="4"/>
        <v>62.2</v>
      </c>
      <c r="Q16" s="45">
        <f t="shared" si="5"/>
        <v>59.2</v>
      </c>
      <c r="R16" s="46" t="s">
        <v>24</v>
      </c>
      <c r="S16" s="48">
        <v>0</v>
      </c>
      <c r="T16" s="48">
        <v>0</v>
      </c>
      <c r="U16" s="48">
        <v>0</v>
      </c>
      <c r="V16" s="48">
        <v>0</v>
      </c>
      <c r="W16" s="48">
        <v>352552</v>
      </c>
      <c r="X16" s="48">
        <v>4</v>
      </c>
      <c r="Y16" s="48">
        <v>2</v>
      </c>
      <c r="Z16" s="48">
        <v>0</v>
      </c>
      <c r="AA16" s="48">
        <f t="shared" si="6"/>
        <v>0</v>
      </c>
      <c r="AB16" s="48">
        <v>0</v>
      </c>
      <c r="AC16" s="48">
        <v>200</v>
      </c>
      <c r="AD16" s="48">
        <f t="shared" si="15"/>
        <v>-200</v>
      </c>
      <c r="AE16" s="49">
        <v>0</v>
      </c>
      <c r="AF16" s="48">
        <v>58050</v>
      </c>
      <c r="AG16" s="48">
        <v>10884</v>
      </c>
      <c r="AH16" s="48">
        <f t="shared" si="7"/>
        <v>68934</v>
      </c>
      <c r="AI16" s="48">
        <v>0</v>
      </c>
      <c r="AJ16" s="48">
        <v>0</v>
      </c>
      <c r="AK16" s="48">
        <v>0</v>
      </c>
      <c r="AL16" s="48">
        <v>0</v>
      </c>
      <c r="AM16" s="48">
        <f>AK16*AL16</f>
        <v>0</v>
      </c>
      <c r="AN16" s="48">
        <v>0</v>
      </c>
      <c r="AO16" s="48">
        <v>0</v>
      </c>
      <c r="AP16" s="50"/>
      <c r="AQ16" s="48">
        <v>162134</v>
      </c>
      <c r="AR16" s="50">
        <f t="shared" si="13"/>
        <v>0.459886768476707</v>
      </c>
      <c r="AS16" s="48">
        <f t="shared" si="9"/>
        <v>68934</v>
      </c>
      <c r="AT16" s="50">
        <f t="shared" si="16"/>
        <v>1</v>
      </c>
      <c r="AU16" s="48">
        <f t="shared" si="10"/>
        <v>0</v>
      </c>
      <c r="AV16" s="48">
        <f t="shared" si="11"/>
        <v>231068</v>
      </c>
      <c r="AW16" s="40">
        <v>14</v>
      </c>
      <c r="AX16" s="40">
        <v>23</v>
      </c>
      <c r="AY16" s="40">
        <v>0</v>
      </c>
      <c r="AZ16" s="40">
        <f t="shared" si="12"/>
        <v>37</v>
      </c>
      <c r="BA16" s="42" t="s">
        <v>162</v>
      </c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</row>
    <row r="17" spans="1:253" ht="15">
      <c r="A17" s="40" t="s">
        <v>229</v>
      </c>
      <c r="B17" s="40" t="s">
        <v>230</v>
      </c>
      <c r="C17" s="40" t="s">
        <v>231</v>
      </c>
      <c r="D17" s="41" t="s">
        <v>96</v>
      </c>
      <c r="E17" s="40" t="s">
        <v>232</v>
      </c>
      <c r="F17" s="42" t="s">
        <v>233</v>
      </c>
      <c r="G17" s="43">
        <v>40640</v>
      </c>
      <c r="H17" s="43">
        <v>40778</v>
      </c>
      <c r="I17" s="40">
        <f t="shared" si="0"/>
        <v>138</v>
      </c>
      <c r="J17" s="43">
        <v>40778</v>
      </c>
      <c r="K17" s="44">
        <f t="shared" si="1"/>
        <v>138</v>
      </c>
      <c r="L17" s="43">
        <v>40869</v>
      </c>
      <c r="M17" s="43">
        <v>42713</v>
      </c>
      <c r="N17" s="40">
        <f t="shared" si="2"/>
        <v>2073</v>
      </c>
      <c r="O17" s="45">
        <f t="shared" si="3"/>
        <v>5.6722222222222225</v>
      </c>
      <c r="P17" s="45">
        <f t="shared" si="4"/>
        <v>61.46666666666667</v>
      </c>
      <c r="Q17" s="45">
        <f t="shared" si="5"/>
        <v>58.46666666666667</v>
      </c>
      <c r="R17" s="46" t="s">
        <v>24</v>
      </c>
      <c r="S17" s="48">
        <v>0</v>
      </c>
      <c r="T17" s="48">
        <v>0</v>
      </c>
      <c r="U17" s="48">
        <v>0</v>
      </c>
      <c r="V17" s="48">
        <v>0</v>
      </c>
      <c r="W17" s="48">
        <v>1037188</v>
      </c>
      <c r="X17" s="48">
        <v>10</v>
      </c>
      <c r="Y17" s="48">
        <v>0</v>
      </c>
      <c r="Z17" s="48">
        <v>0</v>
      </c>
      <c r="AA17" s="48">
        <f t="shared" si="6"/>
        <v>0</v>
      </c>
      <c r="AB17" s="48">
        <v>0</v>
      </c>
      <c r="AC17" s="48">
        <v>200</v>
      </c>
      <c r="AD17" s="48">
        <f t="shared" si="15"/>
        <v>-200</v>
      </c>
      <c r="AE17" s="49">
        <v>0</v>
      </c>
      <c r="AF17" s="48">
        <v>57983</v>
      </c>
      <c r="AG17" s="48">
        <v>11596</v>
      </c>
      <c r="AH17" s="48">
        <f t="shared" si="7"/>
        <v>69579</v>
      </c>
      <c r="AI17" s="48">
        <v>0</v>
      </c>
      <c r="AJ17" s="48">
        <v>0</v>
      </c>
      <c r="AK17" s="48">
        <v>0</v>
      </c>
      <c r="AL17" s="48">
        <v>0</v>
      </c>
      <c r="AM17" s="48">
        <f aca="true" t="shared" si="17" ref="AM17:AM36">AK17*AL17</f>
        <v>0</v>
      </c>
      <c r="AN17" s="48">
        <v>0</v>
      </c>
      <c r="AO17" s="48">
        <v>0</v>
      </c>
      <c r="AP17" s="50"/>
      <c r="AQ17" s="48">
        <v>560430</v>
      </c>
      <c r="AR17" s="50">
        <f t="shared" si="13"/>
        <v>0.5403359853758432</v>
      </c>
      <c r="AS17" s="48">
        <f t="shared" si="9"/>
        <v>69579</v>
      </c>
      <c r="AT17" s="50">
        <f t="shared" si="16"/>
        <v>1</v>
      </c>
      <c r="AU17" s="48">
        <f t="shared" si="10"/>
        <v>0</v>
      </c>
      <c r="AV17" s="48">
        <f t="shared" si="11"/>
        <v>630009</v>
      </c>
      <c r="AW17" s="40">
        <v>7</v>
      </c>
      <c r="AX17" s="40">
        <v>38</v>
      </c>
      <c r="AY17" s="40">
        <v>0</v>
      </c>
      <c r="AZ17" s="40">
        <f t="shared" si="12"/>
        <v>45</v>
      </c>
      <c r="BA17" s="42" t="s">
        <v>162</v>
      </c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</row>
    <row r="18" spans="1:253" ht="15">
      <c r="A18" s="40" t="s">
        <v>224</v>
      </c>
      <c r="B18" s="40" t="s">
        <v>225</v>
      </c>
      <c r="C18" s="40" t="s">
        <v>226</v>
      </c>
      <c r="D18" s="41" t="s">
        <v>149</v>
      </c>
      <c r="E18" s="40" t="s">
        <v>227</v>
      </c>
      <c r="F18" s="42" t="s">
        <v>228</v>
      </c>
      <c r="G18" s="43">
        <v>40487</v>
      </c>
      <c r="H18" s="43">
        <v>40535</v>
      </c>
      <c r="I18" s="40">
        <f t="shared" si="0"/>
        <v>48</v>
      </c>
      <c r="J18" s="43">
        <v>40535</v>
      </c>
      <c r="K18" s="44">
        <f t="shared" si="1"/>
        <v>48</v>
      </c>
      <c r="L18" s="43">
        <v>40633</v>
      </c>
      <c r="M18" s="43">
        <v>42494</v>
      </c>
      <c r="N18" s="40">
        <f t="shared" si="2"/>
        <v>2007</v>
      </c>
      <c r="O18" s="45">
        <f t="shared" si="3"/>
        <v>5.497222222222222</v>
      </c>
      <c r="P18" s="45">
        <f t="shared" si="4"/>
        <v>62.03333333333333</v>
      </c>
      <c r="Q18" s="45">
        <f t="shared" si="5"/>
        <v>59.03333333333333</v>
      </c>
      <c r="R18" s="46" t="s">
        <v>24</v>
      </c>
      <c r="S18" s="48">
        <v>0</v>
      </c>
      <c r="T18" s="48">
        <v>0</v>
      </c>
      <c r="U18" s="48">
        <v>0</v>
      </c>
      <c r="V18" s="48">
        <v>0</v>
      </c>
      <c r="W18" s="48">
        <v>2355974.91</v>
      </c>
      <c r="X18" s="48">
        <v>20</v>
      </c>
      <c r="Y18" s="48">
        <v>7</v>
      </c>
      <c r="Z18" s="48">
        <v>4</v>
      </c>
      <c r="AA18" s="48">
        <f t="shared" si="6"/>
        <v>4</v>
      </c>
      <c r="AB18" s="48">
        <v>750</v>
      </c>
      <c r="AC18" s="48">
        <v>200</v>
      </c>
      <c r="AD18" s="48">
        <f t="shared" si="15"/>
        <v>550</v>
      </c>
      <c r="AE18" s="49">
        <f>(AD18/AB18)*100</f>
        <v>73.33333333333333</v>
      </c>
      <c r="AF18" s="48">
        <v>57015</v>
      </c>
      <c r="AG18" s="48">
        <v>12806</v>
      </c>
      <c r="AH18" s="48">
        <f t="shared" si="7"/>
        <v>69821</v>
      </c>
      <c r="AI18" s="48">
        <v>0</v>
      </c>
      <c r="AJ18" s="48">
        <v>0</v>
      </c>
      <c r="AK18" s="48">
        <v>0</v>
      </c>
      <c r="AL18" s="48">
        <v>0</v>
      </c>
      <c r="AM18" s="48">
        <f t="shared" si="17"/>
        <v>0</v>
      </c>
      <c r="AN18" s="48">
        <v>0</v>
      </c>
      <c r="AO18" s="48">
        <v>0</v>
      </c>
      <c r="AP18" s="50"/>
      <c r="AQ18" s="48">
        <v>1038619.75</v>
      </c>
      <c r="AR18" s="50">
        <f t="shared" si="13"/>
        <v>0.44084499609548045</v>
      </c>
      <c r="AS18" s="48">
        <f t="shared" si="9"/>
        <v>69821</v>
      </c>
      <c r="AT18" s="50">
        <f t="shared" si="16"/>
        <v>1</v>
      </c>
      <c r="AU18" s="48">
        <f t="shared" si="10"/>
        <v>0</v>
      </c>
      <c r="AV18" s="48">
        <f t="shared" si="11"/>
        <v>1108440.75</v>
      </c>
      <c r="AW18" s="40">
        <v>11</v>
      </c>
      <c r="AX18" s="40">
        <v>93</v>
      </c>
      <c r="AY18" s="40">
        <v>9</v>
      </c>
      <c r="AZ18" s="40">
        <f t="shared" si="12"/>
        <v>113</v>
      </c>
      <c r="BA18" s="42" t="s">
        <v>162</v>
      </c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</row>
    <row r="19" spans="1:253" ht="15">
      <c r="A19" s="40" t="s">
        <v>244</v>
      </c>
      <c r="B19" s="40" t="s">
        <v>242</v>
      </c>
      <c r="C19" s="40" t="s">
        <v>243</v>
      </c>
      <c r="D19" s="41" t="s">
        <v>96</v>
      </c>
      <c r="E19" s="40" t="s">
        <v>245</v>
      </c>
      <c r="F19" s="42" t="s">
        <v>570</v>
      </c>
      <c r="G19" s="43">
        <v>41263</v>
      </c>
      <c r="H19" s="43">
        <v>41358</v>
      </c>
      <c r="I19" s="40">
        <f t="shared" si="0"/>
        <v>95</v>
      </c>
      <c r="J19" s="43">
        <v>41358</v>
      </c>
      <c r="K19" s="44">
        <f t="shared" si="1"/>
        <v>95</v>
      </c>
      <c r="L19" s="43">
        <v>41443</v>
      </c>
      <c r="M19" s="43">
        <v>42640</v>
      </c>
      <c r="N19" s="40">
        <f t="shared" si="2"/>
        <v>1377</v>
      </c>
      <c r="O19" s="45">
        <f t="shared" si="3"/>
        <v>3.7694444444444444</v>
      </c>
      <c r="P19" s="45">
        <f t="shared" si="4"/>
        <v>39.9</v>
      </c>
      <c r="Q19" s="45">
        <f t="shared" si="5"/>
        <v>36.9</v>
      </c>
      <c r="R19" s="46" t="s">
        <v>24</v>
      </c>
      <c r="S19" s="48">
        <v>0</v>
      </c>
      <c r="T19" s="48">
        <v>0</v>
      </c>
      <c r="U19" s="48">
        <v>0</v>
      </c>
      <c r="V19" s="48">
        <v>0</v>
      </c>
      <c r="W19" s="48">
        <v>357250</v>
      </c>
      <c r="X19" s="48">
        <v>7</v>
      </c>
      <c r="Y19" s="48">
        <v>3</v>
      </c>
      <c r="Z19" s="48">
        <v>1</v>
      </c>
      <c r="AA19" s="48">
        <f t="shared" si="6"/>
        <v>1</v>
      </c>
      <c r="AB19" s="48">
        <v>200</v>
      </c>
      <c r="AC19" s="48">
        <v>200</v>
      </c>
      <c r="AD19" s="48">
        <f t="shared" si="15"/>
        <v>0</v>
      </c>
      <c r="AE19" s="49">
        <f>(AD19/AB19)*100</f>
        <v>0</v>
      </c>
      <c r="AF19" s="48">
        <v>36300</v>
      </c>
      <c r="AG19" s="48">
        <v>7900</v>
      </c>
      <c r="AH19" s="48">
        <f t="shared" si="7"/>
        <v>44200</v>
      </c>
      <c r="AI19" s="48">
        <v>0</v>
      </c>
      <c r="AJ19" s="48">
        <v>0</v>
      </c>
      <c r="AK19" s="48">
        <v>0</v>
      </c>
      <c r="AL19" s="48">
        <v>0</v>
      </c>
      <c r="AM19" s="48">
        <f t="shared" si="17"/>
        <v>0</v>
      </c>
      <c r="AN19" s="48">
        <v>0</v>
      </c>
      <c r="AO19" s="48">
        <v>0</v>
      </c>
      <c r="AP19" s="50"/>
      <c r="AQ19" s="48">
        <v>357250</v>
      </c>
      <c r="AR19" s="50">
        <f t="shared" si="13"/>
        <v>1</v>
      </c>
      <c r="AS19" s="48">
        <f t="shared" si="9"/>
        <v>44200</v>
      </c>
      <c r="AT19" s="50">
        <f t="shared" si="16"/>
        <v>1</v>
      </c>
      <c r="AU19" s="48">
        <f t="shared" si="10"/>
        <v>0</v>
      </c>
      <c r="AV19" s="48">
        <f t="shared" si="11"/>
        <v>401450</v>
      </c>
      <c r="AW19" s="40">
        <v>14</v>
      </c>
      <c r="AX19" s="40">
        <v>31</v>
      </c>
      <c r="AY19" s="40">
        <v>0</v>
      </c>
      <c r="AZ19" s="40">
        <f t="shared" si="12"/>
        <v>45</v>
      </c>
      <c r="BA19" s="42" t="s">
        <v>162</v>
      </c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</row>
    <row r="20" spans="1:253" s="64" customFormat="1" ht="15">
      <c r="A20" s="40" t="s">
        <v>214</v>
      </c>
      <c r="B20" s="40" t="s">
        <v>219</v>
      </c>
      <c r="C20" s="40" t="s">
        <v>220</v>
      </c>
      <c r="D20" s="41" t="s">
        <v>96</v>
      </c>
      <c r="E20" s="40" t="s">
        <v>221</v>
      </c>
      <c r="F20" s="42" t="s">
        <v>222</v>
      </c>
      <c r="G20" s="43">
        <v>41071</v>
      </c>
      <c r="H20" s="43">
        <v>41079</v>
      </c>
      <c r="I20" s="40">
        <f t="shared" si="0"/>
        <v>8</v>
      </c>
      <c r="J20" s="43">
        <v>41079</v>
      </c>
      <c r="K20" s="44">
        <f t="shared" si="1"/>
        <v>8</v>
      </c>
      <c r="L20" s="43">
        <v>41179</v>
      </c>
      <c r="M20" s="43">
        <v>43040</v>
      </c>
      <c r="N20" s="40">
        <f t="shared" si="2"/>
        <v>1969</v>
      </c>
      <c r="O20" s="45">
        <f t="shared" si="3"/>
        <v>5.388888888888889</v>
      </c>
      <c r="P20" s="45">
        <f t="shared" si="4"/>
        <v>62.03333333333333</v>
      </c>
      <c r="Q20" s="45">
        <f t="shared" si="5"/>
        <v>59.03333333333333</v>
      </c>
      <c r="R20" s="46" t="s">
        <v>24</v>
      </c>
      <c r="S20" s="48">
        <v>0</v>
      </c>
      <c r="T20" s="48">
        <v>0</v>
      </c>
      <c r="U20" s="48">
        <v>0</v>
      </c>
      <c r="V20" s="48">
        <v>0</v>
      </c>
      <c r="W20" s="48">
        <v>1273518</v>
      </c>
      <c r="X20" s="48">
        <v>17</v>
      </c>
      <c r="Y20" s="48">
        <v>9</v>
      </c>
      <c r="Z20" s="48">
        <v>6</v>
      </c>
      <c r="AA20" s="48">
        <f t="shared" si="6"/>
        <v>6</v>
      </c>
      <c r="AB20" s="48">
        <v>1050</v>
      </c>
      <c r="AC20" s="48">
        <v>200</v>
      </c>
      <c r="AD20" s="48">
        <f t="shared" si="15"/>
        <v>850</v>
      </c>
      <c r="AE20" s="49">
        <f>(AD20/AB20)*100</f>
        <v>80.95238095238095</v>
      </c>
      <c r="AF20" s="48">
        <v>54428</v>
      </c>
      <c r="AG20" s="48">
        <v>10886</v>
      </c>
      <c r="AH20" s="48">
        <f t="shared" si="7"/>
        <v>65314</v>
      </c>
      <c r="AI20" s="48">
        <v>0</v>
      </c>
      <c r="AJ20" s="48">
        <v>0</v>
      </c>
      <c r="AK20" s="48">
        <v>2000</v>
      </c>
      <c r="AL20" s="48">
        <v>60</v>
      </c>
      <c r="AM20" s="48">
        <f t="shared" si="17"/>
        <v>120000</v>
      </c>
      <c r="AN20" s="48">
        <v>0</v>
      </c>
      <c r="AO20" s="48">
        <v>0</v>
      </c>
      <c r="AP20" s="50"/>
      <c r="AQ20" s="48">
        <v>388805</v>
      </c>
      <c r="AR20" s="50">
        <f t="shared" si="13"/>
        <v>0.3052999643507198</v>
      </c>
      <c r="AS20" s="48">
        <f t="shared" si="9"/>
        <v>65314</v>
      </c>
      <c r="AT20" s="50">
        <f t="shared" si="16"/>
        <v>1</v>
      </c>
      <c r="AU20" s="48">
        <f t="shared" si="10"/>
        <v>120000</v>
      </c>
      <c r="AV20" s="48">
        <f t="shared" si="11"/>
        <v>574119</v>
      </c>
      <c r="AW20" s="40">
        <v>5</v>
      </c>
      <c r="AX20" s="40">
        <v>25</v>
      </c>
      <c r="AY20" s="40">
        <v>0</v>
      </c>
      <c r="AZ20" s="40">
        <f t="shared" si="12"/>
        <v>30</v>
      </c>
      <c r="BA20" s="42" t="s">
        <v>162</v>
      </c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</row>
    <row r="21" spans="1:253" ht="15">
      <c r="A21" s="40" t="s">
        <v>506</v>
      </c>
      <c r="B21" s="40" t="s">
        <v>507</v>
      </c>
      <c r="C21" s="40" t="s">
        <v>508</v>
      </c>
      <c r="D21" s="41" t="s">
        <v>128</v>
      </c>
      <c r="E21" s="40" t="s">
        <v>473</v>
      </c>
      <c r="F21" s="42" t="s">
        <v>474</v>
      </c>
      <c r="G21" s="43">
        <v>40928</v>
      </c>
      <c r="H21" s="43">
        <v>40952</v>
      </c>
      <c r="I21" s="40">
        <f t="shared" si="0"/>
        <v>24</v>
      </c>
      <c r="J21" s="43">
        <v>40952</v>
      </c>
      <c r="K21" s="44">
        <f t="shared" si="1"/>
        <v>24</v>
      </c>
      <c r="L21" s="43">
        <v>41016</v>
      </c>
      <c r="M21" s="43">
        <v>42086</v>
      </c>
      <c r="N21" s="40">
        <f t="shared" si="2"/>
        <v>1158</v>
      </c>
      <c r="O21" s="45">
        <f t="shared" si="3"/>
        <v>3.175</v>
      </c>
      <c r="P21" s="45">
        <f t="shared" si="4"/>
        <v>35.666666666666664</v>
      </c>
      <c r="Q21" s="45">
        <f t="shared" si="5"/>
        <v>32.666666666666664</v>
      </c>
      <c r="R21" s="46" t="s">
        <v>24</v>
      </c>
      <c r="S21" s="48">
        <v>0</v>
      </c>
      <c r="T21" s="48">
        <v>0</v>
      </c>
      <c r="U21" s="48">
        <v>0</v>
      </c>
      <c r="V21" s="48">
        <v>0</v>
      </c>
      <c r="W21" s="48">
        <v>85293</v>
      </c>
      <c r="X21" s="48">
        <v>1</v>
      </c>
      <c r="Y21" s="48">
        <v>1</v>
      </c>
      <c r="Z21" s="48">
        <v>0</v>
      </c>
      <c r="AA21" s="48">
        <f t="shared" si="6"/>
        <v>0</v>
      </c>
      <c r="AB21" s="48">
        <v>0</v>
      </c>
      <c r="AC21" s="48">
        <v>0</v>
      </c>
      <c r="AD21" s="48">
        <v>0</v>
      </c>
      <c r="AE21" s="49">
        <v>0</v>
      </c>
      <c r="AF21" s="48">
        <v>30240</v>
      </c>
      <c r="AG21" s="48">
        <v>3267</v>
      </c>
      <c r="AH21" s="48">
        <f t="shared" si="7"/>
        <v>33507</v>
      </c>
      <c r="AI21" s="48">
        <v>0</v>
      </c>
      <c r="AJ21" s="48">
        <v>0</v>
      </c>
      <c r="AK21" s="48">
        <v>0</v>
      </c>
      <c r="AL21" s="48">
        <v>0</v>
      </c>
      <c r="AM21" s="48">
        <f t="shared" si="17"/>
        <v>0</v>
      </c>
      <c r="AN21" s="48">
        <v>0</v>
      </c>
      <c r="AO21" s="48">
        <v>0</v>
      </c>
      <c r="AP21" s="50"/>
      <c r="AQ21" s="48">
        <v>85293</v>
      </c>
      <c r="AR21" s="50">
        <f t="shared" si="13"/>
        <v>1</v>
      </c>
      <c r="AS21" s="48">
        <f t="shared" si="9"/>
        <v>33507</v>
      </c>
      <c r="AT21" s="50">
        <f t="shared" si="16"/>
        <v>1</v>
      </c>
      <c r="AU21" s="48">
        <f t="shared" si="10"/>
        <v>0</v>
      </c>
      <c r="AV21" s="48">
        <f t="shared" si="11"/>
        <v>118800</v>
      </c>
      <c r="AW21" s="40">
        <v>10</v>
      </c>
      <c r="AX21" s="40">
        <v>24</v>
      </c>
      <c r="AY21" s="40">
        <v>0</v>
      </c>
      <c r="AZ21" s="40">
        <f t="shared" si="12"/>
        <v>34</v>
      </c>
      <c r="BA21" s="42" t="s">
        <v>162</v>
      </c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</row>
    <row r="22" spans="1:253" ht="15">
      <c r="A22" s="40" t="s">
        <v>167</v>
      </c>
      <c r="B22" s="40" t="s">
        <v>174</v>
      </c>
      <c r="C22" s="40" t="s">
        <v>175</v>
      </c>
      <c r="D22" s="41" t="s">
        <v>96</v>
      </c>
      <c r="E22" s="40" t="s">
        <v>177</v>
      </c>
      <c r="F22" s="42" t="s">
        <v>176</v>
      </c>
      <c r="G22" s="43">
        <v>40983</v>
      </c>
      <c r="H22" s="43">
        <v>41059</v>
      </c>
      <c r="I22" s="40">
        <f t="shared" si="0"/>
        <v>76</v>
      </c>
      <c r="J22" s="43">
        <v>41059</v>
      </c>
      <c r="K22" s="44">
        <f t="shared" si="1"/>
        <v>76</v>
      </c>
      <c r="L22" s="43">
        <v>41159</v>
      </c>
      <c r="M22" s="43">
        <v>43013</v>
      </c>
      <c r="N22" s="40">
        <f t="shared" si="2"/>
        <v>2030</v>
      </c>
      <c r="O22" s="45">
        <f t="shared" si="3"/>
        <v>5.555555555555555</v>
      </c>
      <c r="P22" s="45">
        <f t="shared" si="4"/>
        <v>61.8</v>
      </c>
      <c r="Q22" s="45">
        <f t="shared" si="5"/>
        <v>58.8</v>
      </c>
      <c r="R22" s="46" t="s">
        <v>24</v>
      </c>
      <c r="S22" s="48">
        <v>0</v>
      </c>
      <c r="T22" s="48">
        <v>0</v>
      </c>
      <c r="U22" s="48">
        <v>0</v>
      </c>
      <c r="V22" s="48">
        <v>0</v>
      </c>
      <c r="W22" s="48">
        <v>221373</v>
      </c>
      <c r="X22" s="48">
        <v>3</v>
      </c>
      <c r="Y22" s="48">
        <v>0</v>
      </c>
      <c r="Z22" s="48">
        <v>0</v>
      </c>
      <c r="AA22" s="48">
        <f t="shared" si="6"/>
        <v>0</v>
      </c>
      <c r="AB22" s="48">
        <v>0</v>
      </c>
      <c r="AC22" s="48">
        <v>200</v>
      </c>
      <c r="AD22" s="48">
        <f aca="true" t="shared" si="18" ref="AD22:AD35">AB22-AC22</f>
        <v>-200</v>
      </c>
      <c r="AE22" s="49">
        <v>0</v>
      </c>
      <c r="AF22" s="48">
        <v>54428</v>
      </c>
      <c r="AG22" s="48">
        <v>10886</v>
      </c>
      <c r="AH22" s="48">
        <f t="shared" si="7"/>
        <v>65314</v>
      </c>
      <c r="AI22" s="48">
        <v>0</v>
      </c>
      <c r="AJ22" s="48">
        <v>0</v>
      </c>
      <c r="AK22" s="48">
        <v>0</v>
      </c>
      <c r="AL22" s="48">
        <v>0</v>
      </c>
      <c r="AM22" s="48">
        <f t="shared" si="17"/>
        <v>0</v>
      </c>
      <c r="AN22" s="48">
        <v>0</v>
      </c>
      <c r="AO22" s="48">
        <v>0</v>
      </c>
      <c r="AP22" s="50"/>
      <c r="AQ22" s="48">
        <v>165240</v>
      </c>
      <c r="AR22" s="50">
        <f t="shared" si="13"/>
        <v>0.7464324917672887</v>
      </c>
      <c r="AS22" s="48">
        <f t="shared" si="9"/>
        <v>65314</v>
      </c>
      <c r="AT22" s="50">
        <f aca="true" t="shared" si="19" ref="AT22:AT51">AS22/AH22</f>
        <v>1</v>
      </c>
      <c r="AU22" s="48">
        <f t="shared" si="10"/>
        <v>0</v>
      </c>
      <c r="AV22" s="48">
        <f t="shared" si="11"/>
        <v>230554</v>
      </c>
      <c r="AW22" s="40">
        <v>9</v>
      </c>
      <c r="AX22" s="40">
        <v>30</v>
      </c>
      <c r="AY22" s="40">
        <v>0</v>
      </c>
      <c r="AZ22" s="40">
        <f t="shared" si="12"/>
        <v>39</v>
      </c>
      <c r="BA22" s="42" t="s">
        <v>162</v>
      </c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</row>
    <row r="23" spans="1:253" ht="15">
      <c r="A23" s="40" t="s">
        <v>167</v>
      </c>
      <c r="B23" s="40" t="s">
        <v>169</v>
      </c>
      <c r="C23" s="40" t="s">
        <v>168</v>
      </c>
      <c r="D23" s="41" t="s">
        <v>96</v>
      </c>
      <c r="E23" s="40" t="s">
        <v>170</v>
      </c>
      <c r="F23" s="42"/>
      <c r="G23" s="43">
        <v>40470</v>
      </c>
      <c r="H23" s="43">
        <v>40477</v>
      </c>
      <c r="I23" s="40">
        <f t="shared" si="0"/>
        <v>7</v>
      </c>
      <c r="J23" s="43">
        <v>40477</v>
      </c>
      <c r="K23" s="44">
        <f t="shared" si="1"/>
        <v>7</v>
      </c>
      <c r="L23" s="43">
        <v>40547</v>
      </c>
      <c r="M23" s="43">
        <v>42429</v>
      </c>
      <c r="N23" s="40">
        <f t="shared" si="2"/>
        <v>1959</v>
      </c>
      <c r="O23" s="45">
        <f t="shared" si="3"/>
        <v>5.361111111111111</v>
      </c>
      <c r="P23" s="45">
        <f t="shared" si="4"/>
        <v>62.733333333333334</v>
      </c>
      <c r="Q23" s="45">
        <f t="shared" si="5"/>
        <v>59.733333333333334</v>
      </c>
      <c r="R23" s="46" t="s">
        <v>24</v>
      </c>
      <c r="S23" s="48">
        <v>0</v>
      </c>
      <c r="T23" s="48">
        <v>0</v>
      </c>
      <c r="U23" s="48">
        <v>0</v>
      </c>
      <c r="V23" s="48">
        <v>0</v>
      </c>
      <c r="W23" s="48">
        <v>279780</v>
      </c>
      <c r="X23" s="48">
        <v>15</v>
      </c>
      <c r="Y23" s="48">
        <v>4</v>
      </c>
      <c r="Z23" s="48">
        <v>4</v>
      </c>
      <c r="AA23" s="48">
        <f t="shared" si="6"/>
        <v>4</v>
      </c>
      <c r="AB23" s="48">
        <v>750</v>
      </c>
      <c r="AC23" s="48">
        <v>200</v>
      </c>
      <c r="AD23" s="48">
        <f t="shared" si="18"/>
        <v>550</v>
      </c>
      <c r="AE23" s="49">
        <f>(AD23/AB23)*100</f>
        <v>73.33333333333333</v>
      </c>
      <c r="AF23" s="48">
        <v>57787</v>
      </c>
      <c r="AG23" s="48">
        <v>11575</v>
      </c>
      <c r="AH23" s="48">
        <f t="shared" si="7"/>
        <v>69362</v>
      </c>
      <c r="AI23" s="48">
        <v>0</v>
      </c>
      <c r="AJ23" s="48">
        <v>0</v>
      </c>
      <c r="AK23" s="48">
        <v>0</v>
      </c>
      <c r="AL23" s="48">
        <v>0</v>
      </c>
      <c r="AM23" s="48">
        <f t="shared" si="17"/>
        <v>0</v>
      </c>
      <c r="AN23" s="48">
        <v>0</v>
      </c>
      <c r="AO23" s="48">
        <v>0</v>
      </c>
      <c r="AP23" s="50"/>
      <c r="AQ23" s="48">
        <v>279780</v>
      </c>
      <c r="AR23" s="50">
        <f t="shared" si="13"/>
        <v>1</v>
      </c>
      <c r="AS23" s="48">
        <f t="shared" si="9"/>
        <v>69362</v>
      </c>
      <c r="AT23" s="50">
        <f t="shared" si="19"/>
        <v>1</v>
      </c>
      <c r="AU23" s="48">
        <f t="shared" si="10"/>
        <v>0</v>
      </c>
      <c r="AV23" s="48">
        <f t="shared" si="11"/>
        <v>349142</v>
      </c>
      <c r="AW23" s="40">
        <v>8</v>
      </c>
      <c r="AX23" s="40">
        <v>45</v>
      </c>
      <c r="AY23" s="40">
        <v>1</v>
      </c>
      <c r="AZ23" s="40">
        <f t="shared" si="12"/>
        <v>54</v>
      </c>
      <c r="BA23" s="42" t="s">
        <v>162</v>
      </c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  <c r="IR23" s="78"/>
      <c r="IS23" s="78"/>
    </row>
    <row r="24" spans="1:253" ht="15">
      <c r="A24" s="40" t="s">
        <v>167</v>
      </c>
      <c r="B24" s="40" t="s">
        <v>171</v>
      </c>
      <c r="C24" s="40" t="s">
        <v>172</v>
      </c>
      <c r="D24" s="41" t="s">
        <v>96</v>
      </c>
      <c r="E24" s="40" t="s">
        <v>173</v>
      </c>
      <c r="F24" s="42"/>
      <c r="G24" s="43">
        <v>40522</v>
      </c>
      <c r="H24" s="43">
        <v>40557</v>
      </c>
      <c r="I24" s="40">
        <f t="shared" si="0"/>
        <v>35</v>
      </c>
      <c r="J24" s="43">
        <v>40557</v>
      </c>
      <c r="K24" s="44">
        <f t="shared" si="1"/>
        <v>35</v>
      </c>
      <c r="L24" s="43">
        <v>40634</v>
      </c>
      <c r="M24" s="43">
        <v>42513</v>
      </c>
      <c r="N24" s="40">
        <f t="shared" si="2"/>
        <v>1991</v>
      </c>
      <c r="O24" s="45">
        <f t="shared" si="3"/>
        <v>5.4527777777777775</v>
      </c>
      <c r="P24" s="45">
        <f t="shared" si="4"/>
        <v>62.63333333333333</v>
      </c>
      <c r="Q24" s="45">
        <f t="shared" si="5"/>
        <v>59.63333333333333</v>
      </c>
      <c r="R24" s="46" t="s">
        <v>24</v>
      </c>
      <c r="S24" s="48">
        <v>0</v>
      </c>
      <c r="T24" s="48">
        <v>0</v>
      </c>
      <c r="U24" s="48">
        <v>0</v>
      </c>
      <c r="V24" s="48">
        <v>0</v>
      </c>
      <c r="W24" s="48">
        <v>382387</v>
      </c>
      <c r="X24" s="48">
        <v>4</v>
      </c>
      <c r="Y24" s="48">
        <v>0</v>
      </c>
      <c r="Z24" s="48">
        <v>0</v>
      </c>
      <c r="AA24" s="48">
        <f t="shared" si="6"/>
        <v>0</v>
      </c>
      <c r="AB24" s="48">
        <v>0</v>
      </c>
      <c r="AC24" s="48">
        <v>200</v>
      </c>
      <c r="AD24" s="48">
        <f t="shared" si="18"/>
        <v>-200</v>
      </c>
      <c r="AE24" s="49">
        <v>0</v>
      </c>
      <c r="AF24" s="48">
        <v>55232</v>
      </c>
      <c r="AG24" s="48">
        <v>7948</v>
      </c>
      <c r="AH24" s="48">
        <f t="shared" si="7"/>
        <v>63180</v>
      </c>
      <c r="AI24" s="48">
        <v>0</v>
      </c>
      <c r="AJ24" s="48">
        <v>0</v>
      </c>
      <c r="AK24" s="48">
        <v>0</v>
      </c>
      <c r="AL24" s="48">
        <v>0</v>
      </c>
      <c r="AM24" s="48">
        <f t="shared" si="17"/>
        <v>0</v>
      </c>
      <c r="AN24" s="48">
        <v>0</v>
      </c>
      <c r="AO24" s="48">
        <v>0</v>
      </c>
      <c r="AP24" s="50"/>
      <c r="AQ24" s="48">
        <v>322759</v>
      </c>
      <c r="AR24" s="50">
        <f t="shared" si="13"/>
        <v>0.844063736476397</v>
      </c>
      <c r="AS24" s="48">
        <f t="shared" si="9"/>
        <v>63180</v>
      </c>
      <c r="AT24" s="50">
        <f t="shared" si="19"/>
        <v>1</v>
      </c>
      <c r="AU24" s="48">
        <f t="shared" si="10"/>
        <v>0</v>
      </c>
      <c r="AV24" s="48">
        <f t="shared" si="11"/>
        <v>385939</v>
      </c>
      <c r="AW24" s="40">
        <v>11</v>
      </c>
      <c r="AX24" s="40">
        <v>43</v>
      </c>
      <c r="AY24" s="40">
        <v>0</v>
      </c>
      <c r="AZ24" s="40">
        <f t="shared" si="12"/>
        <v>54</v>
      </c>
      <c r="BA24" s="42" t="s">
        <v>162</v>
      </c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  <c r="IR24" s="78"/>
      <c r="IS24" s="78"/>
    </row>
    <row r="25" spans="1:253" ht="15">
      <c r="A25" s="40" t="s">
        <v>167</v>
      </c>
      <c r="B25" s="40" t="s">
        <v>164</v>
      </c>
      <c r="C25" s="40" t="s">
        <v>165</v>
      </c>
      <c r="D25" s="41" t="s">
        <v>128</v>
      </c>
      <c r="E25" s="40" t="s">
        <v>166</v>
      </c>
      <c r="F25" s="42"/>
      <c r="G25" s="43">
        <v>40224</v>
      </c>
      <c r="H25" s="43">
        <v>40276</v>
      </c>
      <c r="I25" s="40">
        <f t="shared" si="0"/>
        <v>52</v>
      </c>
      <c r="J25" s="43">
        <v>40276</v>
      </c>
      <c r="K25" s="44">
        <f t="shared" si="1"/>
        <v>52</v>
      </c>
      <c r="L25" s="43">
        <v>40333</v>
      </c>
      <c r="M25" s="43">
        <v>42181</v>
      </c>
      <c r="N25" s="40">
        <f t="shared" si="2"/>
        <v>1957</v>
      </c>
      <c r="O25" s="45">
        <f t="shared" si="3"/>
        <v>5.363888888888889</v>
      </c>
      <c r="P25" s="45">
        <f t="shared" si="4"/>
        <v>61.6</v>
      </c>
      <c r="Q25" s="45">
        <f t="shared" si="5"/>
        <v>58.6</v>
      </c>
      <c r="R25" s="46" t="s">
        <v>24</v>
      </c>
      <c r="S25" s="48">
        <v>0</v>
      </c>
      <c r="T25" s="48">
        <v>0</v>
      </c>
      <c r="U25" s="48">
        <v>0</v>
      </c>
      <c r="V25" s="48">
        <v>0</v>
      </c>
      <c r="W25" s="48">
        <v>1321363</v>
      </c>
      <c r="X25" s="48">
        <v>15</v>
      </c>
      <c r="Y25" s="48">
        <v>5</v>
      </c>
      <c r="Z25" s="48">
        <v>3</v>
      </c>
      <c r="AA25" s="48">
        <f t="shared" si="6"/>
        <v>3</v>
      </c>
      <c r="AB25" s="48">
        <v>600</v>
      </c>
      <c r="AC25" s="48">
        <v>200</v>
      </c>
      <c r="AD25" s="48">
        <f t="shared" si="18"/>
        <v>400</v>
      </c>
      <c r="AE25" s="49">
        <f>(AD25/AB25)*100</f>
        <v>66.66666666666666</v>
      </c>
      <c r="AF25" s="48">
        <v>57025</v>
      </c>
      <c r="AG25" s="48">
        <v>7045</v>
      </c>
      <c r="AH25" s="48">
        <f t="shared" si="7"/>
        <v>64070</v>
      </c>
      <c r="AI25" s="48">
        <v>0</v>
      </c>
      <c r="AJ25" s="48">
        <v>0</v>
      </c>
      <c r="AK25" s="48">
        <v>0</v>
      </c>
      <c r="AL25" s="48">
        <v>0</v>
      </c>
      <c r="AM25" s="48">
        <f t="shared" si="17"/>
        <v>0</v>
      </c>
      <c r="AN25" s="48">
        <v>0</v>
      </c>
      <c r="AO25" s="48">
        <v>0</v>
      </c>
      <c r="AP25" s="50"/>
      <c r="AQ25" s="48">
        <v>491927</v>
      </c>
      <c r="AR25" s="50">
        <f t="shared" si="13"/>
        <v>0.3722875545932495</v>
      </c>
      <c r="AS25" s="48">
        <f t="shared" si="9"/>
        <v>64070</v>
      </c>
      <c r="AT25" s="50">
        <f t="shared" si="19"/>
        <v>1</v>
      </c>
      <c r="AU25" s="48">
        <f t="shared" si="10"/>
        <v>0</v>
      </c>
      <c r="AV25" s="48">
        <f t="shared" si="11"/>
        <v>555997</v>
      </c>
      <c r="AW25" s="40">
        <v>13</v>
      </c>
      <c r="AX25" s="40">
        <v>50</v>
      </c>
      <c r="AY25" s="40">
        <v>2</v>
      </c>
      <c r="AZ25" s="40">
        <f t="shared" si="12"/>
        <v>65</v>
      </c>
      <c r="BA25" s="42" t="s">
        <v>162</v>
      </c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  <c r="IR25" s="78"/>
      <c r="IS25" s="78"/>
    </row>
    <row r="26" spans="1:253" ht="15">
      <c r="A26" s="40" t="s">
        <v>197</v>
      </c>
      <c r="B26" s="40" t="s">
        <v>215</v>
      </c>
      <c r="C26" s="40" t="s">
        <v>216</v>
      </c>
      <c r="D26" s="41" t="s">
        <v>96</v>
      </c>
      <c r="E26" s="40" t="s">
        <v>217</v>
      </c>
      <c r="F26" s="42" t="s">
        <v>218</v>
      </c>
      <c r="G26" s="43">
        <v>42942</v>
      </c>
      <c r="H26" s="43">
        <v>42954</v>
      </c>
      <c r="I26" s="40">
        <f t="shared" si="0"/>
        <v>12</v>
      </c>
      <c r="J26" s="43">
        <v>42954</v>
      </c>
      <c r="K26" s="44">
        <f t="shared" si="1"/>
        <v>12</v>
      </c>
      <c r="L26" s="43">
        <v>43098</v>
      </c>
      <c r="M26" s="43">
        <v>43179</v>
      </c>
      <c r="N26" s="40">
        <f t="shared" si="2"/>
        <v>237</v>
      </c>
      <c r="O26" s="45">
        <f t="shared" si="3"/>
        <v>0.65</v>
      </c>
      <c r="P26" s="45">
        <f t="shared" si="4"/>
        <v>2.7</v>
      </c>
      <c r="Q26" s="45">
        <f t="shared" si="5"/>
        <v>-0.2999999999999998</v>
      </c>
      <c r="R26" s="46" t="s">
        <v>24</v>
      </c>
      <c r="S26" s="48">
        <v>0</v>
      </c>
      <c r="T26" s="48">
        <v>0</v>
      </c>
      <c r="U26" s="48">
        <v>0</v>
      </c>
      <c r="V26" s="48">
        <v>0</v>
      </c>
      <c r="W26" s="48">
        <v>85675</v>
      </c>
      <c r="X26" s="48">
        <v>5</v>
      </c>
      <c r="Y26" s="48">
        <v>3</v>
      </c>
      <c r="Z26" s="48">
        <v>2</v>
      </c>
      <c r="AA26" s="48">
        <f t="shared" si="6"/>
        <v>2</v>
      </c>
      <c r="AB26" s="48">
        <v>450</v>
      </c>
      <c r="AC26" s="48">
        <v>200</v>
      </c>
      <c r="AD26" s="48">
        <f t="shared" si="18"/>
        <v>250</v>
      </c>
      <c r="AE26" s="49">
        <f>(AD26/AB26)*100</f>
        <v>55.55555555555556</v>
      </c>
      <c r="AF26" s="48">
        <v>7563</v>
      </c>
      <c r="AG26" s="48">
        <v>1271</v>
      </c>
      <c r="AH26" s="48">
        <f t="shared" si="7"/>
        <v>8834</v>
      </c>
      <c r="AI26" s="48">
        <v>0</v>
      </c>
      <c r="AJ26" s="48">
        <v>0</v>
      </c>
      <c r="AK26" s="48">
        <v>0</v>
      </c>
      <c r="AL26" s="48">
        <v>0</v>
      </c>
      <c r="AM26" s="48">
        <f t="shared" si="17"/>
        <v>0</v>
      </c>
      <c r="AN26" s="48">
        <v>0</v>
      </c>
      <c r="AO26" s="48">
        <v>0</v>
      </c>
      <c r="AP26" s="50"/>
      <c r="AQ26" s="48">
        <v>85675</v>
      </c>
      <c r="AR26" s="50">
        <f t="shared" si="13"/>
        <v>1</v>
      </c>
      <c r="AS26" s="48">
        <f t="shared" si="9"/>
        <v>8834</v>
      </c>
      <c r="AT26" s="50">
        <f t="shared" si="19"/>
        <v>1</v>
      </c>
      <c r="AU26" s="48">
        <f t="shared" si="10"/>
        <v>0</v>
      </c>
      <c r="AV26" s="48">
        <f t="shared" si="11"/>
        <v>94509</v>
      </c>
      <c r="AW26" s="40">
        <v>8</v>
      </c>
      <c r="AX26" s="40">
        <v>5</v>
      </c>
      <c r="AY26" s="40">
        <v>0</v>
      </c>
      <c r="AZ26" s="40">
        <f t="shared" si="12"/>
        <v>13</v>
      </c>
      <c r="BA26" s="42" t="s">
        <v>162</v>
      </c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  <c r="IR26" s="78"/>
      <c r="IS26" s="78"/>
    </row>
    <row r="27" spans="1:253" ht="15">
      <c r="A27" s="40" t="s">
        <v>197</v>
      </c>
      <c r="B27" s="40" t="s">
        <v>210</v>
      </c>
      <c r="C27" s="40" t="s">
        <v>211</v>
      </c>
      <c r="D27" s="41" t="s">
        <v>96</v>
      </c>
      <c r="E27" s="40" t="s">
        <v>212</v>
      </c>
      <c r="F27" s="42" t="s">
        <v>213</v>
      </c>
      <c r="G27" s="43">
        <v>41151</v>
      </c>
      <c r="H27" s="43">
        <v>41193</v>
      </c>
      <c r="I27" s="40">
        <f t="shared" si="0"/>
        <v>42</v>
      </c>
      <c r="J27" s="43">
        <v>41193</v>
      </c>
      <c r="K27" s="44">
        <f t="shared" si="1"/>
        <v>42</v>
      </c>
      <c r="L27" s="43">
        <v>41291</v>
      </c>
      <c r="M27" s="43">
        <v>43173</v>
      </c>
      <c r="N27" s="40">
        <f t="shared" si="2"/>
        <v>2022</v>
      </c>
      <c r="O27" s="45">
        <f t="shared" si="3"/>
        <v>5.538888888888889</v>
      </c>
      <c r="P27" s="45">
        <f t="shared" si="4"/>
        <v>62.733333333333334</v>
      </c>
      <c r="Q27" s="45">
        <f t="shared" si="5"/>
        <v>59.733333333333334</v>
      </c>
      <c r="R27" s="46" t="s">
        <v>24</v>
      </c>
      <c r="S27" s="48">
        <v>0</v>
      </c>
      <c r="T27" s="48">
        <v>0</v>
      </c>
      <c r="U27" s="48">
        <v>0</v>
      </c>
      <c r="V27" s="48">
        <v>0</v>
      </c>
      <c r="W27" s="48">
        <v>223989</v>
      </c>
      <c r="X27" s="48">
        <v>12</v>
      </c>
      <c r="Y27" s="48">
        <v>6</v>
      </c>
      <c r="Z27" s="48">
        <v>4</v>
      </c>
      <c r="AA27" s="48">
        <f t="shared" si="6"/>
        <v>4</v>
      </c>
      <c r="AB27" s="48">
        <v>750</v>
      </c>
      <c r="AC27" s="48">
        <v>200</v>
      </c>
      <c r="AD27" s="48">
        <f t="shared" si="18"/>
        <v>550</v>
      </c>
      <c r="AE27" s="49">
        <f>(AD27/AB27)*100</f>
        <v>73.33333333333333</v>
      </c>
      <c r="AF27" s="48">
        <v>60220</v>
      </c>
      <c r="AG27" s="48">
        <v>10416</v>
      </c>
      <c r="AH27" s="48">
        <f t="shared" si="7"/>
        <v>70636</v>
      </c>
      <c r="AI27" s="48">
        <v>0</v>
      </c>
      <c r="AJ27" s="48">
        <v>0</v>
      </c>
      <c r="AK27" s="48">
        <v>0</v>
      </c>
      <c r="AL27" s="48">
        <v>0</v>
      </c>
      <c r="AM27" s="48">
        <f t="shared" si="17"/>
        <v>0</v>
      </c>
      <c r="AN27" s="48">
        <v>0</v>
      </c>
      <c r="AO27" s="48">
        <v>0</v>
      </c>
      <c r="AP27" s="50"/>
      <c r="AQ27" s="48">
        <v>214777</v>
      </c>
      <c r="AR27" s="50">
        <f t="shared" si="13"/>
        <v>0.9588729803695717</v>
      </c>
      <c r="AS27" s="48">
        <f t="shared" si="9"/>
        <v>70636</v>
      </c>
      <c r="AT27" s="50">
        <f t="shared" si="19"/>
        <v>1</v>
      </c>
      <c r="AU27" s="48">
        <f t="shared" si="10"/>
        <v>0</v>
      </c>
      <c r="AV27" s="48">
        <f t="shared" si="11"/>
        <v>285413</v>
      </c>
      <c r="AW27" s="40">
        <v>8</v>
      </c>
      <c r="AX27" s="40">
        <v>23</v>
      </c>
      <c r="AY27" s="40">
        <v>0</v>
      </c>
      <c r="AZ27" s="40">
        <f t="shared" si="12"/>
        <v>31</v>
      </c>
      <c r="BA27" s="42" t="s">
        <v>162</v>
      </c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  <c r="IR27" s="78"/>
      <c r="IS27" s="78"/>
    </row>
    <row r="28" spans="1:253" s="75" customFormat="1" ht="15">
      <c r="A28" s="40" t="s">
        <v>197</v>
      </c>
      <c r="B28" s="40" t="s">
        <v>193</v>
      </c>
      <c r="C28" s="40" t="s">
        <v>194</v>
      </c>
      <c r="D28" s="41" t="s">
        <v>128</v>
      </c>
      <c r="E28" s="40" t="s">
        <v>195</v>
      </c>
      <c r="F28" s="42" t="s">
        <v>196</v>
      </c>
      <c r="G28" s="43">
        <v>40689</v>
      </c>
      <c r="H28" s="43">
        <v>40697</v>
      </c>
      <c r="I28" s="40">
        <f t="shared" si="0"/>
        <v>8</v>
      </c>
      <c r="J28" s="43">
        <v>40697</v>
      </c>
      <c r="K28" s="44">
        <f t="shared" si="1"/>
        <v>8</v>
      </c>
      <c r="L28" s="43">
        <v>40764</v>
      </c>
      <c r="M28" s="43">
        <v>42614</v>
      </c>
      <c r="N28" s="40">
        <f t="shared" si="2"/>
        <v>1925</v>
      </c>
      <c r="O28" s="45">
        <f t="shared" si="3"/>
        <v>5.263888888888889</v>
      </c>
      <c r="P28" s="45">
        <f t="shared" si="4"/>
        <v>61.666666666666664</v>
      </c>
      <c r="Q28" s="45">
        <f t="shared" si="5"/>
        <v>58.666666666666664</v>
      </c>
      <c r="R28" s="46" t="s">
        <v>24</v>
      </c>
      <c r="S28" s="48">
        <v>0</v>
      </c>
      <c r="T28" s="48">
        <v>0</v>
      </c>
      <c r="U28" s="48">
        <v>0</v>
      </c>
      <c r="V28" s="48">
        <v>0</v>
      </c>
      <c r="W28" s="48">
        <v>320691</v>
      </c>
      <c r="X28" s="48">
        <v>6</v>
      </c>
      <c r="Y28" s="48">
        <v>0</v>
      </c>
      <c r="Z28" s="48">
        <v>0</v>
      </c>
      <c r="AA28" s="48">
        <f t="shared" si="6"/>
        <v>0</v>
      </c>
      <c r="AB28" s="48">
        <v>0</v>
      </c>
      <c r="AC28" s="48">
        <v>0</v>
      </c>
      <c r="AD28" s="48">
        <f t="shared" si="18"/>
        <v>0</v>
      </c>
      <c r="AE28" s="49">
        <v>0</v>
      </c>
      <c r="AF28" s="48">
        <v>59089</v>
      </c>
      <c r="AG28" s="48">
        <v>8481</v>
      </c>
      <c r="AH28" s="48">
        <f t="shared" si="7"/>
        <v>67570</v>
      </c>
      <c r="AI28" s="48">
        <v>0</v>
      </c>
      <c r="AJ28" s="48">
        <v>0</v>
      </c>
      <c r="AK28" s="48">
        <v>0</v>
      </c>
      <c r="AL28" s="48">
        <v>0</v>
      </c>
      <c r="AM28" s="48">
        <f t="shared" si="17"/>
        <v>0</v>
      </c>
      <c r="AN28" s="48">
        <v>0</v>
      </c>
      <c r="AO28" s="48">
        <v>0</v>
      </c>
      <c r="AP28" s="50"/>
      <c r="AQ28" s="48">
        <v>320691</v>
      </c>
      <c r="AR28" s="50">
        <f t="shared" si="13"/>
        <v>1</v>
      </c>
      <c r="AS28" s="48">
        <f t="shared" si="9"/>
        <v>67570</v>
      </c>
      <c r="AT28" s="50">
        <f t="shared" si="19"/>
        <v>1</v>
      </c>
      <c r="AU28" s="48">
        <f t="shared" si="10"/>
        <v>0</v>
      </c>
      <c r="AV28" s="48">
        <f t="shared" si="11"/>
        <v>388261</v>
      </c>
      <c r="AW28" s="40">
        <v>7</v>
      </c>
      <c r="AX28" s="40">
        <v>47</v>
      </c>
      <c r="AY28" s="40">
        <v>2</v>
      </c>
      <c r="AZ28" s="40">
        <f t="shared" si="12"/>
        <v>56</v>
      </c>
      <c r="BA28" s="42" t="s">
        <v>162</v>
      </c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  <c r="IQ28" s="78"/>
      <c r="IR28" s="78"/>
      <c r="IS28" s="78"/>
    </row>
    <row r="29" spans="1:253" ht="15">
      <c r="A29" s="40" t="s">
        <v>208</v>
      </c>
      <c r="B29" s="40" t="s">
        <v>206</v>
      </c>
      <c r="C29" s="40" t="s">
        <v>207</v>
      </c>
      <c r="D29" s="41" t="s">
        <v>209</v>
      </c>
      <c r="E29" s="40" t="s">
        <v>177</v>
      </c>
      <c r="F29" s="42" t="s">
        <v>176</v>
      </c>
      <c r="G29" s="43">
        <v>40989</v>
      </c>
      <c r="H29" s="43">
        <v>41044</v>
      </c>
      <c r="I29" s="40">
        <f aca="true" t="shared" si="20" ref="I29:I55">H29-G29</f>
        <v>55</v>
      </c>
      <c r="J29" s="43">
        <v>41044</v>
      </c>
      <c r="K29" s="44">
        <f aca="true" t="shared" si="21" ref="K29:K55">J29-G29</f>
        <v>55</v>
      </c>
      <c r="L29" s="43">
        <v>41137</v>
      </c>
      <c r="M29" s="43">
        <v>43088</v>
      </c>
      <c r="N29" s="40">
        <f aca="true" t="shared" si="22" ref="N29:N55">M29-G29</f>
        <v>2099</v>
      </c>
      <c r="O29" s="45">
        <f aca="true" t="shared" si="23" ref="O29:O55">YEARFRAC(G29,M29)</f>
        <v>5.7444444444444445</v>
      </c>
      <c r="P29" s="45">
        <f aca="true" t="shared" si="24" ref="P29:P55">(M29-L29)/30</f>
        <v>65.03333333333333</v>
      </c>
      <c r="Q29" s="45">
        <f aca="true" t="shared" si="25" ref="Q29:Q55">((M29-L29)/30)-3</f>
        <v>62.03333333333333</v>
      </c>
      <c r="R29" s="46" t="s">
        <v>24</v>
      </c>
      <c r="S29" s="48">
        <v>0</v>
      </c>
      <c r="T29" s="48">
        <v>0</v>
      </c>
      <c r="U29" s="48">
        <v>0</v>
      </c>
      <c r="V29" s="48">
        <v>0</v>
      </c>
      <c r="W29" s="48">
        <v>1187379</v>
      </c>
      <c r="X29" s="48">
        <v>17</v>
      </c>
      <c r="Y29" s="48">
        <v>6</v>
      </c>
      <c r="Z29" s="48">
        <v>2</v>
      </c>
      <c r="AA29" s="48">
        <f t="shared" si="6"/>
        <v>2</v>
      </c>
      <c r="AB29" s="48">
        <v>450</v>
      </c>
      <c r="AC29" s="48">
        <v>200</v>
      </c>
      <c r="AD29" s="48">
        <f t="shared" si="18"/>
        <v>250</v>
      </c>
      <c r="AE29" s="49">
        <f>(AD29/AB29)*100</f>
        <v>55.55555555555556</v>
      </c>
      <c r="AF29" s="48">
        <v>54428</v>
      </c>
      <c r="AG29" s="48">
        <v>10886</v>
      </c>
      <c r="AH29" s="48">
        <f aca="true" t="shared" si="26" ref="AH29:AH55">AF29+AG29</f>
        <v>65314</v>
      </c>
      <c r="AI29" s="48">
        <v>0</v>
      </c>
      <c r="AJ29" s="48">
        <v>0</v>
      </c>
      <c r="AK29" s="48">
        <v>0</v>
      </c>
      <c r="AL29" s="48">
        <v>0</v>
      </c>
      <c r="AM29" s="48">
        <f t="shared" si="17"/>
        <v>0</v>
      </c>
      <c r="AN29" s="48">
        <v>0</v>
      </c>
      <c r="AO29" s="48">
        <v>0</v>
      </c>
      <c r="AP29" s="50"/>
      <c r="AQ29" s="48">
        <v>311273</v>
      </c>
      <c r="AR29" s="50">
        <f t="shared" si="13"/>
        <v>0.2621513434210981</v>
      </c>
      <c r="AS29" s="48">
        <f aca="true" t="shared" si="27" ref="AS29:AS55">SUM(AF29,AG29)</f>
        <v>65314</v>
      </c>
      <c r="AT29" s="50">
        <f t="shared" si="19"/>
        <v>1</v>
      </c>
      <c r="AU29" s="48">
        <f aca="true" t="shared" si="28" ref="AU29:AU55">AM29+AN29</f>
        <v>0</v>
      </c>
      <c r="AV29" s="48">
        <f aca="true" t="shared" si="29" ref="AV29:AV55">AU29+AS29+AQ29+AO29+AI29+AJ29</f>
        <v>376587</v>
      </c>
      <c r="AW29" s="40">
        <v>9</v>
      </c>
      <c r="AX29" s="40">
        <v>24</v>
      </c>
      <c r="AY29" s="40">
        <v>0</v>
      </c>
      <c r="AZ29" s="40">
        <f aca="true" t="shared" si="30" ref="AZ29:AZ55">SUM(AW29,AX29,AY29)</f>
        <v>33</v>
      </c>
      <c r="BA29" s="42" t="s">
        <v>162</v>
      </c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  <c r="IQ29" s="78"/>
      <c r="IR29" s="78"/>
      <c r="IS29" s="78"/>
    </row>
    <row r="30" spans="1:253" ht="15">
      <c r="A30" s="40" t="s">
        <v>190</v>
      </c>
      <c r="B30" s="40" t="s">
        <v>198</v>
      </c>
      <c r="C30" s="40" t="s">
        <v>199</v>
      </c>
      <c r="D30" s="41" t="s">
        <v>96</v>
      </c>
      <c r="E30" s="40" t="s">
        <v>200</v>
      </c>
      <c r="F30" s="42" t="s">
        <v>201</v>
      </c>
      <c r="G30" s="43">
        <v>40749</v>
      </c>
      <c r="H30" s="43">
        <v>40774</v>
      </c>
      <c r="I30" s="40">
        <f t="shared" si="20"/>
        <v>25</v>
      </c>
      <c r="J30" s="43">
        <v>40774</v>
      </c>
      <c r="K30" s="44">
        <f t="shared" si="21"/>
        <v>25</v>
      </c>
      <c r="L30" s="43">
        <v>40882</v>
      </c>
      <c r="M30" s="43">
        <v>42367</v>
      </c>
      <c r="N30" s="40">
        <f t="shared" si="22"/>
        <v>1618</v>
      </c>
      <c r="O30" s="45">
        <f t="shared" si="23"/>
        <v>4.427777777777778</v>
      </c>
      <c r="P30" s="45">
        <f t="shared" si="24"/>
        <v>49.5</v>
      </c>
      <c r="Q30" s="45">
        <f t="shared" si="25"/>
        <v>46.5</v>
      </c>
      <c r="R30" s="46" t="s">
        <v>24</v>
      </c>
      <c r="S30" s="48">
        <v>0</v>
      </c>
      <c r="T30" s="48">
        <v>0</v>
      </c>
      <c r="U30" s="48">
        <v>0</v>
      </c>
      <c r="V30" s="48">
        <v>0</v>
      </c>
      <c r="W30" s="48">
        <v>265470</v>
      </c>
      <c r="X30" s="48">
        <v>5</v>
      </c>
      <c r="Y30" s="48">
        <v>2</v>
      </c>
      <c r="Z30" s="48">
        <v>1</v>
      </c>
      <c r="AA30" s="48">
        <f t="shared" si="6"/>
        <v>1</v>
      </c>
      <c r="AB30" s="48">
        <v>300</v>
      </c>
      <c r="AC30" s="48">
        <v>200</v>
      </c>
      <c r="AD30" s="48">
        <f t="shared" si="18"/>
        <v>100</v>
      </c>
      <c r="AE30" s="49">
        <f>(AD30/AB30)*100</f>
        <v>33.33333333333333</v>
      </c>
      <c r="AF30" s="48">
        <v>45315</v>
      </c>
      <c r="AG30" s="48">
        <v>8519</v>
      </c>
      <c r="AH30" s="48">
        <f t="shared" si="26"/>
        <v>53834</v>
      </c>
      <c r="AI30" s="48">
        <v>0</v>
      </c>
      <c r="AJ30" s="48">
        <v>0</v>
      </c>
      <c r="AK30" s="48">
        <v>0</v>
      </c>
      <c r="AL30" s="48">
        <v>0</v>
      </c>
      <c r="AM30" s="48">
        <f t="shared" si="17"/>
        <v>0</v>
      </c>
      <c r="AN30" s="48">
        <v>0</v>
      </c>
      <c r="AO30" s="48">
        <v>0</v>
      </c>
      <c r="AP30" s="50"/>
      <c r="AQ30" s="48">
        <v>265470</v>
      </c>
      <c r="AR30" s="50">
        <f t="shared" si="13"/>
        <v>1</v>
      </c>
      <c r="AS30" s="48">
        <f t="shared" si="27"/>
        <v>53834</v>
      </c>
      <c r="AT30" s="50">
        <f t="shared" si="19"/>
        <v>1</v>
      </c>
      <c r="AU30" s="48">
        <f t="shared" si="28"/>
        <v>0</v>
      </c>
      <c r="AV30" s="48">
        <f t="shared" si="29"/>
        <v>319304</v>
      </c>
      <c r="AW30" s="40">
        <v>7</v>
      </c>
      <c r="AX30" s="40">
        <v>12</v>
      </c>
      <c r="AY30" s="40">
        <v>0</v>
      </c>
      <c r="AZ30" s="40">
        <f t="shared" si="30"/>
        <v>19</v>
      </c>
      <c r="BA30" s="42" t="s">
        <v>162</v>
      </c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  <c r="IR30" s="78"/>
      <c r="IS30" s="78"/>
    </row>
    <row r="31" spans="1:253" ht="15">
      <c r="A31" s="40" t="s">
        <v>190</v>
      </c>
      <c r="B31" s="40" t="s">
        <v>191</v>
      </c>
      <c r="C31" s="40" t="s">
        <v>192</v>
      </c>
      <c r="D31" s="41" t="s">
        <v>96</v>
      </c>
      <c r="E31" s="40" t="s">
        <v>185</v>
      </c>
      <c r="F31" s="42" t="s">
        <v>186</v>
      </c>
      <c r="G31" s="43">
        <v>40484</v>
      </c>
      <c r="H31" s="43">
        <v>40525</v>
      </c>
      <c r="I31" s="40">
        <f t="shared" si="20"/>
        <v>41</v>
      </c>
      <c r="J31" s="43">
        <v>40525</v>
      </c>
      <c r="K31" s="44">
        <f t="shared" si="21"/>
        <v>41</v>
      </c>
      <c r="L31" s="43">
        <v>40568</v>
      </c>
      <c r="M31" s="43">
        <v>42419</v>
      </c>
      <c r="N31" s="40">
        <f t="shared" si="22"/>
        <v>1935</v>
      </c>
      <c r="O31" s="45">
        <f t="shared" si="23"/>
        <v>5.2972222222222225</v>
      </c>
      <c r="P31" s="45">
        <f t="shared" si="24"/>
        <v>61.7</v>
      </c>
      <c r="Q31" s="45">
        <f t="shared" si="25"/>
        <v>58.7</v>
      </c>
      <c r="R31" s="46" t="s">
        <v>24</v>
      </c>
      <c r="S31" s="48">
        <v>0</v>
      </c>
      <c r="T31" s="48">
        <v>0</v>
      </c>
      <c r="U31" s="48">
        <v>0</v>
      </c>
      <c r="V31" s="48">
        <v>0</v>
      </c>
      <c r="W31" s="48">
        <v>431030</v>
      </c>
      <c r="X31" s="48">
        <v>7</v>
      </c>
      <c r="Y31" s="48">
        <v>0</v>
      </c>
      <c r="Z31" s="48">
        <v>0</v>
      </c>
      <c r="AA31" s="48">
        <f t="shared" si="6"/>
        <v>0</v>
      </c>
      <c r="AB31" s="48">
        <v>0</v>
      </c>
      <c r="AC31" s="48">
        <v>200</v>
      </c>
      <c r="AD31" s="48">
        <f t="shared" si="18"/>
        <v>-200</v>
      </c>
      <c r="AE31" s="49">
        <v>0</v>
      </c>
      <c r="AF31" s="48">
        <v>59113</v>
      </c>
      <c r="AG31" s="48">
        <v>7919</v>
      </c>
      <c r="AH31" s="48">
        <f t="shared" si="26"/>
        <v>67032</v>
      </c>
      <c r="AI31" s="48">
        <v>0</v>
      </c>
      <c r="AJ31" s="48">
        <v>0</v>
      </c>
      <c r="AK31" s="48">
        <v>0</v>
      </c>
      <c r="AL31" s="48">
        <v>0</v>
      </c>
      <c r="AM31" s="48">
        <f t="shared" si="17"/>
        <v>0</v>
      </c>
      <c r="AN31" s="48">
        <v>0</v>
      </c>
      <c r="AO31" s="48">
        <v>0</v>
      </c>
      <c r="AP31" s="50"/>
      <c r="AQ31" s="48">
        <v>191205</v>
      </c>
      <c r="AR31" s="50">
        <f t="shared" si="13"/>
        <v>0.4436002134422198</v>
      </c>
      <c r="AS31" s="48">
        <f t="shared" si="27"/>
        <v>67032</v>
      </c>
      <c r="AT31" s="50">
        <f t="shared" si="19"/>
        <v>1</v>
      </c>
      <c r="AU31" s="48">
        <f t="shared" si="28"/>
        <v>0</v>
      </c>
      <c r="AV31" s="48">
        <f t="shared" si="29"/>
        <v>258237</v>
      </c>
      <c r="AW31" s="40">
        <v>14</v>
      </c>
      <c r="AX31" s="40">
        <v>51</v>
      </c>
      <c r="AY31" s="40">
        <v>0</v>
      </c>
      <c r="AZ31" s="40">
        <f t="shared" si="30"/>
        <v>65</v>
      </c>
      <c r="BA31" s="42" t="s">
        <v>162</v>
      </c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8"/>
      <c r="IN31" s="78"/>
      <c r="IO31" s="78"/>
      <c r="IP31" s="78"/>
      <c r="IQ31" s="78"/>
      <c r="IR31" s="78"/>
      <c r="IS31" s="78"/>
    </row>
    <row r="32" spans="1:253" ht="15">
      <c r="A32" s="40" t="s">
        <v>190</v>
      </c>
      <c r="B32" s="40" t="s">
        <v>202</v>
      </c>
      <c r="C32" s="40" t="s">
        <v>203</v>
      </c>
      <c r="D32" s="41" t="s">
        <v>128</v>
      </c>
      <c r="E32" s="40" t="s">
        <v>204</v>
      </c>
      <c r="F32" s="42" t="s">
        <v>205</v>
      </c>
      <c r="G32" s="43">
        <v>40851</v>
      </c>
      <c r="H32" s="43">
        <v>40990</v>
      </c>
      <c r="I32" s="40">
        <f t="shared" si="20"/>
        <v>139</v>
      </c>
      <c r="J32" s="43">
        <v>40990</v>
      </c>
      <c r="K32" s="44">
        <f t="shared" si="21"/>
        <v>139</v>
      </c>
      <c r="L32" s="43">
        <v>41103</v>
      </c>
      <c r="M32" s="43">
        <v>43129</v>
      </c>
      <c r="N32" s="40">
        <f t="shared" si="22"/>
        <v>2278</v>
      </c>
      <c r="O32" s="45">
        <f t="shared" si="23"/>
        <v>6.236111111111111</v>
      </c>
      <c r="P32" s="45">
        <f t="shared" si="24"/>
        <v>67.53333333333333</v>
      </c>
      <c r="Q32" s="45">
        <f t="shared" si="25"/>
        <v>64.53333333333333</v>
      </c>
      <c r="R32" s="46" t="s">
        <v>24</v>
      </c>
      <c r="S32" s="48">
        <v>0</v>
      </c>
      <c r="T32" s="48">
        <v>0</v>
      </c>
      <c r="U32" s="48">
        <v>0</v>
      </c>
      <c r="V32" s="48">
        <v>0</v>
      </c>
      <c r="W32" s="48">
        <v>682068</v>
      </c>
      <c r="X32" s="48">
        <v>11</v>
      </c>
      <c r="Y32" s="48">
        <v>4</v>
      </c>
      <c r="Z32" s="48">
        <v>2</v>
      </c>
      <c r="AA32" s="48">
        <f t="shared" si="6"/>
        <v>2</v>
      </c>
      <c r="AB32" s="48">
        <v>0</v>
      </c>
      <c r="AC32" s="48">
        <v>0</v>
      </c>
      <c r="AD32" s="48">
        <f t="shared" si="18"/>
        <v>0</v>
      </c>
      <c r="AE32" s="49">
        <v>0</v>
      </c>
      <c r="AF32" s="48">
        <v>54413</v>
      </c>
      <c r="AG32" s="48">
        <v>10883</v>
      </c>
      <c r="AH32" s="48">
        <f t="shared" si="26"/>
        <v>65296</v>
      </c>
      <c r="AI32" s="48">
        <v>0</v>
      </c>
      <c r="AJ32" s="48">
        <v>0</v>
      </c>
      <c r="AK32" s="40">
        <v>0</v>
      </c>
      <c r="AL32" s="48">
        <v>0</v>
      </c>
      <c r="AM32" s="48">
        <f t="shared" si="17"/>
        <v>0</v>
      </c>
      <c r="AN32" s="48">
        <v>0</v>
      </c>
      <c r="AO32" s="48">
        <v>0</v>
      </c>
      <c r="AP32" s="50"/>
      <c r="AQ32" s="48">
        <v>204602</v>
      </c>
      <c r="AR32" s="50">
        <f t="shared" si="13"/>
        <v>0.2999730232176264</v>
      </c>
      <c r="AS32" s="48">
        <f t="shared" si="27"/>
        <v>65296</v>
      </c>
      <c r="AT32" s="50">
        <f t="shared" si="19"/>
        <v>1</v>
      </c>
      <c r="AU32" s="48">
        <f t="shared" si="28"/>
        <v>0</v>
      </c>
      <c r="AV32" s="48">
        <f t="shared" si="29"/>
        <v>269898</v>
      </c>
      <c r="AW32" s="40">
        <v>13</v>
      </c>
      <c r="AX32" s="40">
        <v>46</v>
      </c>
      <c r="AY32" s="40">
        <v>0</v>
      </c>
      <c r="AZ32" s="40">
        <f t="shared" si="30"/>
        <v>59</v>
      </c>
      <c r="BA32" s="42" t="s">
        <v>162</v>
      </c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  <c r="IQ32" s="78"/>
      <c r="IR32" s="78"/>
      <c r="IS32" s="78"/>
    </row>
    <row r="33" spans="1:253" ht="15">
      <c r="A33" s="40" t="s">
        <v>190</v>
      </c>
      <c r="B33" s="40" t="s">
        <v>187</v>
      </c>
      <c r="C33" s="40" t="s">
        <v>188</v>
      </c>
      <c r="D33" s="41" t="s">
        <v>96</v>
      </c>
      <c r="E33" s="40" t="s">
        <v>189</v>
      </c>
      <c r="F33" s="42" t="s">
        <v>82</v>
      </c>
      <c r="G33" s="43">
        <v>40255</v>
      </c>
      <c r="H33" s="43">
        <v>40268</v>
      </c>
      <c r="I33" s="40">
        <f t="shared" si="20"/>
        <v>13</v>
      </c>
      <c r="J33" s="43">
        <v>40268</v>
      </c>
      <c r="K33" s="44">
        <f t="shared" si="21"/>
        <v>13</v>
      </c>
      <c r="L33" s="43">
        <v>40315</v>
      </c>
      <c r="M33" s="43">
        <v>42439</v>
      </c>
      <c r="N33" s="40">
        <f t="shared" si="22"/>
        <v>2184</v>
      </c>
      <c r="O33" s="45">
        <f t="shared" si="23"/>
        <v>5.977777777777778</v>
      </c>
      <c r="P33" s="45">
        <f t="shared" si="24"/>
        <v>70.8</v>
      </c>
      <c r="Q33" s="45">
        <f t="shared" si="25"/>
        <v>67.8</v>
      </c>
      <c r="R33" s="46" t="s">
        <v>24</v>
      </c>
      <c r="S33" s="48">
        <v>0</v>
      </c>
      <c r="T33" s="48">
        <v>0</v>
      </c>
      <c r="U33" s="48">
        <v>0</v>
      </c>
      <c r="V33" s="48">
        <v>0</v>
      </c>
      <c r="W33" s="48">
        <v>804447</v>
      </c>
      <c r="X33" s="48">
        <v>4</v>
      </c>
      <c r="Y33" s="48">
        <v>0</v>
      </c>
      <c r="Z33" s="48">
        <v>0</v>
      </c>
      <c r="AA33" s="48">
        <f t="shared" si="6"/>
        <v>0</v>
      </c>
      <c r="AB33" s="48">
        <v>0</v>
      </c>
      <c r="AC33" s="48">
        <v>200</v>
      </c>
      <c r="AD33" s="48">
        <f t="shared" si="18"/>
        <v>-200</v>
      </c>
      <c r="AE33" s="49">
        <v>0</v>
      </c>
      <c r="AF33" s="48">
        <v>53168</v>
      </c>
      <c r="AG33" s="48">
        <v>11234</v>
      </c>
      <c r="AH33" s="48">
        <f t="shared" si="26"/>
        <v>64402</v>
      </c>
      <c r="AI33" s="48">
        <v>0</v>
      </c>
      <c r="AJ33" s="48">
        <v>0</v>
      </c>
      <c r="AK33" s="48">
        <v>0</v>
      </c>
      <c r="AL33" s="48">
        <v>0</v>
      </c>
      <c r="AM33" s="48">
        <f t="shared" si="17"/>
        <v>0</v>
      </c>
      <c r="AN33" s="48">
        <v>0</v>
      </c>
      <c r="AO33" s="48">
        <v>0</v>
      </c>
      <c r="AP33" s="50"/>
      <c r="AQ33" s="48">
        <v>386493</v>
      </c>
      <c r="AR33" s="50">
        <f t="shared" si="13"/>
        <v>0.48044557317014047</v>
      </c>
      <c r="AS33" s="48">
        <f t="shared" si="27"/>
        <v>64402</v>
      </c>
      <c r="AT33" s="50">
        <f t="shared" si="19"/>
        <v>1</v>
      </c>
      <c r="AU33" s="48">
        <f t="shared" si="28"/>
        <v>0</v>
      </c>
      <c r="AV33" s="48">
        <f t="shared" si="29"/>
        <v>450895</v>
      </c>
      <c r="AW33" s="40">
        <v>8</v>
      </c>
      <c r="AX33" s="40">
        <v>48</v>
      </c>
      <c r="AY33" s="40">
        <v>0</v>
      </c>
      <c r="AZ33" s="40">
        <f t="shared" si="30"/>
        <v>56</v>
      </c>
      <c r="BA33" s="42" t="s">
        <v>162</v>
      </c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</row>
    <row r="34" spans="1:253" s="64" customFormat="1" ht="15">
      <c r="A34" s="40" t="s">
        <v>480</v>
      </c>
      <c r="B34" s="40" t="s">
        <v>488</v>
      </c>
      <c r="C34" s="40" t="s">
        <v>489</v>
      </c>
      <c r="D34" s="41" t="s">
        <v>96</v>
      </c>
      <c r="E34" s="40" t="s">
        <v>490</v>
      </c>
      <c r="F34" s="42"/>
      <c r="G34" s="43">
        <v>41264</v>
      </c>
      <c r="H34" s="43">
        <v>41353</v>
      </c>
      <c r="I34" s="40">
        <f t="shared" si="20"/>
        <v>89</v>
      </c>
      <c r="J34" s="43">
        <v>41353</v>
      </c>
      <c r="K34" s="44">
        <f t="shared" si="21"/>
        <v>89</v>
      </c>
      <c r="L34" s="43">
        <v>41449</v>
      </c>
      <c r="M34" s="43">
        <v>41885</v>
      </c>
      <c r="N34" s="40">
        <f t="shared" si="22"/>
        <v>621</v>
      </c>
      <c r="O34" s="45">
        <f t="shared" si="23"/>
        <v>1.7</v>
      </c>
      <c r="P34" s="45">
        <f t="shared" si="24"/>
        <v>14.533333333333333</v>
      </c>
      <c r="Q34" s="45">
        <f t="shared" si="25"/>
        <v>11.533333333333333</v>
      </c>
      <c r="R34" s="46" t="s">
        <v>24</v>
      </c>
      <c r="S34" s="48">
        <v>0</v>
      </c>
      <c r="T34" s="48">
        <v>0</v>
      </c>
      <c r="U34" s="48">
        <v>0</v>
      </c>
      <c r="V34" s="48">
        <v>0</v>
      </c>
      <c r="W34" s="48">
        <v>129542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f t="shared" si="18"/>
        <v>0</v>
      </c>
      <c r="AE34" s="49">
        <v>0</v>
      </c>
      <c r="AF34" s="48">
        <v>15427</v>
      </c>
      <c r="AG34" s="48">
        <v>2722.5</v>
      </c>
      <c r="AH34" s="48">
        <f t="shared" si="26"/>
        <v>18149.5</v>
      </c>
      <c r="AI34" s="48">
        <v>0</v>
      </c>
      <c r="AJ34" s="48">
        <v>0</v>
      </c>
      <c r="AK34" s="48">
        <v>0</v>
      </c>
      <c r="AL34" s="48">
        <v>0</v>
      </c>
      <c r="AM34" s="48">
        <f t="shared" si="17"/>
        <v>0</v>
      </c>
      <c r="AN34" s="48">
        <v>0</v>
      </c>
      <c r="AO34" s="48">
        <v>0</v>
      </c>
      <c r="AP34" s="50"/>
      <c r="AQ34" s="48">
        <v>129542</v>
      </c>
      <c r="AR34" s="50">
        <f t="shared" si="13"/>
        <v>1</v>
      </c>
      <c r="AS34" s="48">
        <f t="shared" si="27"/>
        <v>18149.5</v>
      </c>
      <c r="AT34" s="50">
        <f t="shared" si="19"/>
        <v>1</v>
      </c>
      <c r="AU34" s="48">
        <f t="shared" si="28"/>
        <v>0</v>
      </c>
      <c r="AV34" s="48">
        <f t="shared" si="29"/>
        <v>147691.5</v>
      </c>
      <c r="AW34" s="40">
        <v>10</v>
      </c>
      <c r="AX34" s="40">
        <v>23</v>
      </c>
      <c r="AY34" s="40">
        <v>0</v>
      </c>
      <c r="AZ34" s="40">
        <f t="shared" si="30"/>
        <v>33</v>
      </c>
      <c r="BA34" s="42" t="s">
        <v>162</v>
      </c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</row>
    <row r="35" spans="1:253" ht="15">
      <c r="A35" s="40" t="s">
        <v>480</v>
      </c>
      <c r="B35" s="40" t="s">
        <v>484</v>
      </c>
      <c r="C35" s="40" t="s">
        <v>485</v>
      </c>
      <c r="D35" s="41" t="s">
        <v>96</v>
      </c>
      <c r="E35" s="40" t="s">
        <v>486</v>
      </c>
      <c r="F35" s="42" t="s">
        <v>487</v>
      </c>
      <c r="G35" s="43">
        <v>40981</v>
      </c>
      <c r="H35" s="43">
        <v>41043</v>
      </c>
      <c r="I35" s="40">
        <f t="shared" si="20"/>
        <v>62</v>
      </c>
      <c r="J35" s="43">
        <v>41043</v>
      </c>
      <c r="K35" s="44">
        <f t="shared" si="21"/>
        <v>62</v>
      </c>
      <c r="L35" s="43">
        <v>41220</v>
      </c>
      <c r="M35" s="43">
        <v>43083</v>
      </c>
      <c r="N35" s="40">
        <f t="shared" si="22"/>
        <v>2102</v>
      </c>
      <c r="O35" s="45">
        <f t="shared" si="23"/>
        <v>5.752777777777778</v>
      </c>
      <c r="P35" s="45">
        <f t="shared" si="24"/>
        <v>62.1</v>
      </c>
      <c r="Q35" s="45">
        <f t="shared" si="25"/>
        <v>59.1</v>
      </c>
      <c r="R35" s="46" t="s">
        <v>24</v>
      </c>
      <c r="S35" s="48">
        <v>0</v>
      </c>
      <c r="T35" s="48">
        <v>0</v>
      </c>
      <c r="U35" s="48">
        <v>0</v>
      </c>
      <c r="V35" s="48">
        <v>0</v>
      </c>
      <c r="W35" s="48">
        <v>519855.52</v>
      </c>
      <c r="X35" s="48">
        <v>9</v>
      </c>
      <c r="Y35" s="48">
        <v>8</v>
      </c>
      <c r="Z35" s="48">
        <v>1</v>
      </c>
      <c r="AA35" s="48">
        <f aca="true" t="shared" si="31" ref="AA35:AA40">SUM(V35,Z35)</f>
        <v>1</v>
      </c>
      <c r="AB35" s="48">
        <v>200</v>
      </c>
      <c r="AC35" s="48">
        <v>200</v>
      </c>
      <c r="AD35" s="48">
        <f t="shared" si="18"/>
        <v>0</v>
      </c>
      <c r="AE35" s="49">
        <f>(AD35/AB35)*100</f>
        <v>0</v>
      </c>
      <c r="AF35" s="48">
        <v>57442.5</v>
      </c>
      <c r="AG35" s="48">
        <v>10888</v>
      </c>
      <c r="AH35" s="48">
        <f t="shared" si="26"/>
        <v>68330.5</v>
      </c>
      <c r="AI35" s="48">
        <v>0</v>
      </c>
      <c r="AJ35" s="48">
        <v>0</v>
      </c>
      <c r="AK35" s="48">
        <v>0</v>
      </c>
      <c r="AL35" s="48">
        <v>0</v>
      </c>
      <c r="AM35" s="48">
        <f t="shared" si="17"/>
        <v>0</v>
      </c>
      <c r="AN35" s="48">
        <v>0</v>
      </c>
      <c r="AO35" s="48">
        <v>0</v>
      </c>
      <c r="AP35" s="50"/>
      <c r="AQ35" s="48">
        <v>194083</v>
      </c>
      <c r="AR35" s="50">
        <f t="shared" si="13"/>
        <v>0.3733402696195281</v>
      </c>
      <c r="AS35" s="48">
        <f t="shared" si="27"/>
        <v>68330.5</v>
      </c>
      <c r="AT35" s="50">
        <f t="shared" si="19"/>
        <v>1</v>
      </c>
      <c r="AU35" s="48">
        <f t="shared" si="28"/>
        <v>0</v>
      </c>
      <c r="AV35" s="48">
        <f t="shared" si="29"/>
        <v>262413.5</v>
      </c>
      <c r="AW35" s="40">
        <v>15</v>
      </c>
      <c r="AX35" s="40">
        <v>59</v>
      </c>
      <c r="AY35" s="40">
        <v>0</v>
      </c>
      <c r="AZ35" s="40">
        <f t="shared" si="30"/>
        <v>74</v>
      </c>
      <c r="BA35" s="42" t="s">
        <v>162</v>
      </c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</row>
    <row r="36" spans="1:253" ht="15">
      <c r="A36" s="40" t="s">
        <v>480</v>
      </c>
      <c r="B36" s="40" t="s">
        <v>481</v>
      </c>
      <c r="C36" s="40" t="s">
        <v>482</v>
      </c>
      <c r="D36" s="41" t="s">
        <v>96</v>
      </c>
      <c r="E36" s="40" t="s">
        <v>483</v>
      </c>
      <c r="F36" s="42"/>
      <c r="G36" s="43">
        <v>40120</v>
      </c>
      <c r="H36" s="43">
        <v>40155</v>
      </c>
      <c r="I36" s="40">
        <f t="shared" si="20"/>
        <v>35</v>
      </c>
      <c r="J36" s="43">
        <v>40155</v>
      </c>
      <c r="K36" s="44">
        <f t="shared" si="21"/>
        <v>35</v>
      </c>
      <c r="L36" s="43">
        <v>40210</v>
      </c>
      <c r="M36" s="43">
        <v>42152</v>
      </c>
      <c r="N36" s="40">
        <f t="shared" si="22"/>
        <v>2032</v>
      </c>
      <c r="O36" s="45">
        <f t="shared" si="23"/>
        <v>5.569444444444445</v>
      </c>
      <c r="P36" s="45">
        <f t="shared" si="24"/>
        <v>64.73333333333333</v>
      </c>
      <c r="Q36" s="45">
        <f t="shared" si="25"/>
        <v>61.733333333333334</v>
      </c>
      <c r="R36" s="46" t="s">
        <v>24</v>
      </c>
      <c r="S36" s="48">
        <v>0</v>
      </c>
      <c r="T36" s="48">
        <v>0</v>
      </c>
      <c r="U36" s="48">
        <v>0</v>
      </c>
      <c r="V36" s="48">
        <v>0</v>
      </c>
      <c r="W36" s="48">
        <v>893939</v>
      </c>
      <c r="X36" s="48">
        <v>19</v>
      </c>
      <c r="Y36" s="48">
        <v>0</v>
      </c>
      <c r="Z36" s="48">
        <v>0</v>
      </c>
      <c r="AA36" s="48">
        <f t="shared" si="31"/>
        <v>0</v>
      </c>
      <c r="AB36" s="48">
        <v>0</v>
      </c>
      <c r="AC36" s="48">
        <v>0</v>
      </c>
      <c r="AD36" s="48">
        <v>0</v>
      </c>
      <c r="AE36" s="49">
        <v>0</v>
      </c>
      <c r="AF36" s="48">
        <v>45000</v>
      </c>
      <c r="AG36" s="48">
        <v>9000</v>
      </c>
      <c r="AH36" s="48">
        <f t="shared" si="26"/>
        <v>54000</v>
      </c>
      <c r="AI36" s="48">
        <v>0</v>
      </c>
      <c r="AJ36" s="48">
        <v>0</v>
      </c>
      <c r="AK36" s="48">
        <v>0</v>
      </c>
      <c r="AL36" s="48">
        <v>0</v>
      </c>
      <c r="AM36" s="48">
        <f t="shared" si="17"/>
        <v>0</v>
      </c>
      <c r="AN36" s="48">
        <v>0</v>
      </c>
      <c r="AO36" s="48">
        <v>0</v>
      </c>
      <c r="AP36" s="50"/>
      <c r="AQ36" s="48">
        <v>270193</v>
      </c>
      <c r="AR36" s="50">
        <f t="shared" si="13"/>
        <v>0.30224992980505383</v>
      </c>
      <c r="AS36" s="48">
        <f t="shared" si="27"/>
        <v>54000</v>
      </c>
      <c r="AT36" s="50">
        <f t="shared" si="19"/>
        <v>1</v>
      </c>
      <c r="AU36" s="48">
        <f t="shared" si="28"/>
        <v>0</v>
      </c>
      <c r="AV36" s="48">
        <f t="shared" si="29"/>
        <v>324193</v>
      </c>
      <c r="AW36" s="40">
        <v>11</v>
      </c>
      <c r="AX36" s="40">
        <v>51</v>
      </c>
      <c r="AY36" s="40">
        <v>9</v>
      </c>
      <c r="AZ36" s="40">
        <f t="shared" si="30"/>
        <v>71</v>
      </c>
      <c r="BA36" s="42" t="s">
        <v>162</v>
      </c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  <c r="IR36" s="78"/>
      <c r="IS36" s="78"/>
    </row>
    <row r="37" spans="1:253" s="64" customFormat="1" ht="15">
      <c r="A37" s="40" t="s">
        <v>470</v>
      </c>
      <c r="B37" s="40" t="s">
        <v>471</v>
      </c>
      <c r="C37" s="40" t="s">
        <v>472</v>
      </c>
      <c r="D37" s="41" t="s">
        <v>579</v>
      </c>
      <c r="E37" s="40" t="s">
        <v>473</v>
      </c>
      <c r="F37" s="42" t="s">
        <v>474</v>
      </c>
      <c r="G37" s="43">
        <v>41358</v>
      </c>
      <c r="H37" s="43">
        <v>41383</v>
      </c>
      <c r="I37" s="40">
        <f t="shared" si="20"/>
        <v>25</v>
      </c>
      <c r="J37" s="43">
        <v>41383</v>
      </c>
      <c r="K37" s="44">
        <f t="shared" si="21"/>
        <v>25</v>
      </c>
      <c r="L37" s="43">
        <v>41361</v>
      </c>
      <c r="M37" s="43">
        <v>43179</v>
      </c>
      <c r="N37" s="40">
        <f t="shared" si="22"/>
        <v>1821</v>
      </c>
      <c r="O37" s="45">
        <f t="shared" si="23"/>
        <v>4.986111111111111</v>
      </c>
      <c r="P37" s="45">
        <f t="shared" si="24"/>
        <v>60.6</v>
      </c>
      <c r="Q37" s="45">
        <f t="shared" si="25"/>
        <v>57.6</v>
      </c>
      <c r="R37" s="46" t="s">
        <v>24</v>
      </c>
      <c r="S37" s="48">
        <v>0</v>
      </c>
      <c r="T37" s="48">
        <v>0</v>
      </c>
      <c r="U37" s="48">
        <v>0</v>
      </c>
      <c r="V37" s="48">
        <v>0</v>
      </c>
      <c r="W37" s="48">
        <v>578395</v>
      </c>
      <c r="X37" s="48">
        <v>12</v>
      </c>
      <c r="Y37" s="48">
        <v>0</v>
      </c>
      <c r="Z37" s="48">
        <v>0</v>
      </c>
      <c r="AA37" s="48">
        <f t="shared" si="31"/>
        <v>0</v>
      </c>
      <c r="AB37" s="48">
        <v>0</v>
      </c>
      <c r="AC37" s="48">
        <v>0</v>
      </c>
      <c r="AD37" s="48">
        <f>AB37-AC37</f>
        <v>0</v>
      </c>
      <c r="AE37" s="49">
        <v>0</v>
      </c>
      <c r="AF37" s="48">
        <v>53542</v>
      </c>
      <c r="AG37" s="48">
        <v>10708</v>
      </c>
      <c r="AH37" s="48">
        <f t="shared" si="26"/>
        <v>64250</v>
      </c>
      <c r="AI37" s="48">
        <v>0</v>
      </c>
      <c r="AJ37" s="48">
        <v>0</v>
      </c>
      <c r="AK37" s="48">
        <v>0</v>
      </c>
      <c r="AL37" s="48">
        <v>0</v>
      </c>
      <c r="AM37" s="48">
        <v>0</v>
      </c>
      <c r="AN37" s="48">
        <v>0</v>
      </c>
      <c r="AO37" s="48">
        <v>0</v>
      </c>
      <c r="AP37" s="50"/>
      <c r="AQ37" s="48">
        <v>578395</v>
      </c>
      <c r="AR37" s="50">
        <f t="shared" si="13"/>
        <v>1</v>
      </c>
      <c r="AS37" s="48">
        <f t="shared" si="27"/>
        <v>64250</v>
      </c>
      <c r="AT37" s="50">
        <f t="shared" si="19"/>
        <v>1</v>
      </c>
      <c r="AU37" s="48">
        <f t="shared" si="28"/>
        <v>0</v>
      </c>
      <c r="AV37" s="48">
        <f t="shared" si="29"/>
        <v>642645</v>
      </c>
      <c r="AW37" s="40">
        <v>8</v>
      </c>
      <c r="AX37" s="40">
        <v>26</v>
      </c>
      <c r="AY37" s="40">
        <v>0</v>
      </c>
      <c r="AZ37" s="40">
        <f t="shared" si="30"/>
        <v>34</v>
      </c>
      <c r="BA37" s="42" t="s">
        <v>162</v>
      </c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  <c r="IR37" s="78"/>
      <c r="IS37" s="78"/>
    </row>
    <row r="38" spans="1:253" ht="15">
      <c r="A38" s="40" t="s">
        <v>437</v>
      </c>
      <c r="B38" s="40" t="s">
        <v>435</v>
      </c>
      <c r="C38" s="40" t="s">
        <v>436</v>
      </c>
      <c r="D38" s="41" t="s">
        <v>149</v>
      </c>
      <c r="E38" s="40" t="s">
        <v>316</v>
      </c>
      <c r="F38" s="42" t="s">
        <v>317</v>
      </c>
      <c r="G38" s="43">
        <v>40225</v>
      </c>
      <c r="H38" s="43">
        <v>40241</v>
      </c>
      <c r="I38" s="40">
        <f t="shared" si="20"/>
        <v>16</v>
      </c>
      <c r="J38" s="43">
        <v>40241</v>
      </c>
      <c r="K38" s="44">
        <f t="shared" si="21"/>
        <v>16</v>
      </c>
      <c r="L38" s="43">
        <v>40304</v>
      </c>
      <c r="M38" s="43">
        <v>41907</v>
      </c>
      <c r="N38" s="40">
        <f t="shared" si="22"/>
        <v>1682</v>
      </c>
      <c r="O38" s="45">
        <f t="shared" si="23"/>
        <v>4.608333333333333</v>
      </c>
      <c r="P38" s="45">
        <f t="shared" si="24"/>
        <v>53.43333333333333</v>
      </c>
      <c r="Q38" s="45">
        <f t="shared" si="25"/>
        <v>50.43333333333333</v>
      </c>
      <c r="R38" s="46" t="s">
        <v>24</v>
      </c>
      <c r="S38" s="48">
        <v>0</v>
      </c>
      <c r="T38" s="48">
        <v>0</v>
      </c>
      <c r="U38" s="48">
        <v>0</v>
      </c>
      <c r="V38" s="48">
        <v>0</v>
      </c>
      <c r="W38" s="48">
        <v>839591</v>
      </c>
      <c r="X38" s="48">
        <v>12</v>
      </c>
      <c r="Y38" s="48">
        <v>2</v>
      </c>
      <c r="Z38" s="48">
        <v>0</v>
      </c>
      <c r="AA38" s="48">
        <f t="shared" si="31"/>
        <v>0</v>
      </c>
      <c r="AB38" s="48">
        <v>0</v>
      </c>
      <c r="AC38" s="48">
        <v>0</v>
      </c>
      <c r="AD38" s="48">
        <v>0</v>
      </c>
      <c r="AE38" s="49">
        <v>0</v>
      </c>
      <c r="AF38" s="48">
        <v>50714</v>
      </c>
      <c r="AG38" s="48">
        <v>9875</v>
      </c>
      <c r="AH38" s="48">
        <f t="shared" si="26"/>
        <v>60589</v>
      </c>
      <c r="AI38" s="48">
        <v>0</v>
      </c>
      <c r="AJ38" s="48">
        <v>0</v>
      </c>
      <c r="AK38" s="48">
        <v>0</v>
      </c>
      <c r="AL38" s="48">
        <v>0</v>
      </c>
      <c r="AM38" s="48">
        <f>AK38*AL38</f>
        <v>0</v>
      </c>
      <c r="AN38" s="48">
        <v>0</v>
      </c>
      <c r="AO38" s="48">
        <v>0</v>
      </c>
      <c r="AP38" s="50"/>
      <c r="AQ38" s="48">
        <v>839591</v>
      </c>
      <c r="AR38" s="50">
        <f t="shared" si="13"/>
        <v>1</v>
      </c>
      <c r="AS38" s="48">
        <f t="shared" si="27"/>
        <v>60589</v>
      </c>
      <c r="AT38" s="50">
        <f t="shared" si="19"/>
        <v>1</v>
      </c>
      <c r="AU38" s="48">
        <f t="shared" si="28"/>
        <v>0</v>
      </c>
      <c r="AV38" s="48">
        <f t="shared" si="29"/>
        <v>900180</v>
      </c>
      <c r="AW38" s="40">
        <v>8</v>
      </c>
      <c r="AX38" s="40">
        <v>51</v>
      </c>
      <c r="AY38" s="40">
        <v>2</v>
      </c>
      <c r="AZ38" s="40">
        <f t="shared" si="30"/>
        <v>61</v>
      </c>
      <c r="BA38" s="42" t="s">
        <v>162</v>
      </c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  <c r="IM38" s="78"/>
      <c r="IN38" s="78"/>
      <c r="IO38" s="78"/>
      <c r="IP38" s="78"/>
      <c r="IQ38" s="78"/>
      <c r="IR38" s="78"/>
      <c r="IS38" s="78"/>
    </row>
    <row r="39" spans="1:253" ht="15">
      <c r="A39" s="40" t="s">
        <v>416</v>
      </c>
      <c r="B39" s="40" t="s">
        <v>417</v>
      </c>
      <c r="C39" s="40" t="s">
        <v>418</v>
      </c>
      <c r="D39" s="41" t="s">
        <v>96</v>
      </c>
      <c r="E39" s="40" t="s">
        <v>419</v>
      </c>
      <c r="F39" s="42" t="s">
        <v>420</v>
      </c>
      <c r="G39" s="43">
        <v>40926</v>
      </c>
      <c r="H39" s="43">
        <v>40973</v>
      </c>
      <c r="I39" s="40">
        <f t="shared" si="20"/>
        <v>47</v>
      </c>
      <c r="J39" s="43">
        <v>40973</v>
      </c>
      <c r="K39" s="44">
        <f t="shared" si="21"/>
        <v>47</v>
      </c>
      <c r="L39" s="43">
        <v>41089</v>
      </c>
      <c r="M39" s="43">
        <v>42009</v>
      </c>
      <c r="N39" s="40">
        <f t="shared" si="22"/>
        <v>1083</v>
      </c>
      <c r="O39" s="45">
        <f t="shared" si="23"/>
        <v>2.963888888888889</v>
      </c>
      <c r="P39" s="45">
        <f t="shared" si="24"/>
        <v>30.666666666666668</v>
      </c>
      <c r="Q39" s="45">
        <f t="shared" si="25"/>
        <v>27.666666666666668</v>
      </c>
      <c r="R39" s="46" t="s">
        <v>24</v>
      </c>
      <c r="S39" s="48">
        <v>0</v>
      </c>
      <c r="T39" s="48">
        <v>0</v>
      </c>
      <c r="U39" s="48">
        <v>0</v>
      </c>
      <c r="V39" s="48">
        <v>0</v>
      </c>
      <c r="W39" s="48">
        <v>242072</v>
      </c>
      <c r="X39" s="48">
        <v>4</v>
      </c>
      <c r="Y39" s="48">
        <v>0</v>
      </c>
      <c r="Z39" s="48">
        <v>0</v>
      </c>
      <c r="AA39" s="48">
        <f t="shared" si="31"/>
        <v>0</v>
      </c>
      <c r="AB39" s="48">
        <v>0</v>
      </c>
      <c r="AC39" s="48">
        <v>0</v>
      </c>
      <c r="AD39" s="48">
        <f aca="true" t="shared" si="32" ref="AD39:AD67">AB39-AC39</f>
        <v>0</v>
      </c>
      <c r="AE39" s="49">
        <v>0</v>
      </c>
      <c r="AF39" s="48">
        <v>33759</v>
      </c>
      <c r="AG39" s="48">
        <v>3145</v>
      </c>
      <c r="AH39" s="48">
        <f t="shared" si="26"/>
        <v>36904</v>
      </c>
      <c r="AI39" s="48">
        <v>0</v>
      </c>
      <c r="AJ39" s="48">
        <v>0</v>
      </c>
      <c r="AK39" s="48">
        <v>0</v>
      </c>
      <c r="AL39" s="48">
        <v>0</v>
      </c>
      <c r="AM39" s="48">
        <f>AK39*AL39</f>
        <v>0</v>
      </c>
      <c r="AN39" s="48">
        <v>0</v>
      </c>
      <c r="AO39" s="48">
        <v>0</v>
      </c>
      <c r="AP39" s="50"/>
      <c r="AQ39" s="48">
        <v>242072</v>
      </c>
      <c r="AR39" s="50">
        <f t="shared" si="13"/>
        <v>1</v>
      </c>
      <c r="AS39" s="48">
        <f t="shared" si="27"/>
        <v>36904</v>
      </c>
      <c r="AT39" s="50">
        <f t="shared" si="19"/>
        <v>1</v>
      </c>
      <c r="AU39" s="48">
        <f t="shared" si="28"/>
        <v>0</v>
      </c>
      <c r="AV39" s="48">
        <f t="shared" si="29"/>
        <v>278976</v>
      </c>
      <c r="AW39" s="40">
        <v>11</v>
      </c>
      <c r="AX39" s="40">
        <v>29</v>
      </c>
      <c r="AY39" s="40">
        <v>0</v>
      </c>
      <c r="AZ39" s="40">
        <f t="shared" si="30"/>
        <v>40</v>
      </c>
      <c r="BA39" s="42" t="s">
        <v>162</v>
      </c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</row>
    <row r="40" spans="1:253" s="75" customFormat="1" ht="15">
      <c r="A40" s="40" t="s">
        <v>421</v>
      </c>
      <c r="B40" s="40" t="s">
        <v>422</v>
      </c>
      <c r="C40" s="40" t="s">
        <v>423</v>
      </c>
      <c r="D40" s="41" t="s">
        <v>149</v>
      </c>
      <c r="E40" s="40" t="s">
        <v>424</v>
      </c>
      <c r="F40" s="42" t="s">
        <v>425</v>
      </c>
      <c r="G40" s="43">
        <v>41261</v>
      </c>
      <c r="H40" s="43">
        <v>41283</v>
      </c>
      <c r="I40" s="40">
        <f t="shared" si="20"/>
        <v>22</v>
      </c>
      <c r="J40" s="43">
        <v>41283</v>
      </c>
      <c r="K40" s="44">
        <f t="shared" si="21"/>
        <v>22</v>
      </c>
      <c r="L40" s="43">
        <v>41345</v>
      </c>
      <c r="M40" s="43">
        <v>43199</v>
      </c>
      <c r="N40" s="40">
        <f t="shared" si="22"/>
        <v>1938</v>
      </c>
      <c r="O40" s="45">
        <f t="shared" si="23"/>
        <v>5.308333333333334</v>
      </c>
      <c r="P40" s="45">
        <f t="shared" si="24"/>
        <v>61.8</v>
      </c>
      <c r="Q40" s="45">
        <f t="shared" si="25"/>
        <v>58.8</v>
      </c>
      <c r="R40" s="46" t="s">
        <v>24</v>
      </c>
      <c r="S40" s="48">
        <v>0</v>
      </c>
      <c r="T40" s="48">
        <v>0</v>
      </c>
      <c r="U40" s="48">
        <v>0</v>
      </c>
      <c r="V40" s="48">
        <v>0</v>
      </c>
      <c r="W40" s="48">
        <v>1079261</v>
      </c>
      <c r="X40" s="48">
        <v>17</v>
      </c>
      <c r="Y40" s="48">
        <v>2</v>
      </c>
      <c r="Z40" s="48">
        <v>0</v>
      </c>
      <c r="AA40" s="48">
        <f t="shared" si="31"/>
        <v>0</v>
      </c>
      <c r="AB40" s="48">
        <v>0</v>
      </c>
      <c r="AC40" s="48">
        <v>0</v>
      </c>
      <c r="AD40" s="48">
        <f t="shared" si="32"/>
        <v>0</v>
      </c>
      <c r="AE40" s="49">
        <v>0</v>
      </c>
      <c r="AF40" s="48">
        <v>56265</v>
      </c>
      <c r="AG40" s="48">
        <v>11253</v>
      </c>
      <c r="AH40" s="48">
        <f t="shared" si="26"/>
        <v>67518</v>
      </c>
      <c r="AI40" s="48">
        <v>0</v>
      </c>
      <c r="AJ40" s="48">
        <v>0</v>
      </c>
      <c r="AK40" s="48">
        <v>0</v>
      </c>
      <c r="AL40" s="48">
        <v>0</v>
      </c>
      <c r="AM40" s="48">
        <f>AK40*AL40</f>
        <v>0</v>
      </c>
      <c r="AN40" s="48">
        <v>0</v>
      </c>
      <c r="AO40" s="48">
        <v>0</v>
      </c>
      <c r="AP40" s="50"/>
      <c r="AQ40" s="48">
        <v>615179</v>
      </c>
      <c r="AR40" s="50">
        <f t="shared" si="13"/>
        <v>0.5700002131087846</v>
      </c>
      <c r="AS40" s="48">
        <f t="shared" si="27"/>
        <v>67518</v>
      </c>
      <c r="AT40" s="50">
        <f t="shared" si="19"/>
        <v>1</v>
      </c>
      <c r="AU40" s="48">
        <f t="shared" si="28"/>
        <v>0</v>
      </c>
      <c r="AV40" s="48">
        <f t="shared" si="29"/>
        <v>682697</v>
      </c>
      <c r="AW40" s="40">
        <v>6</v>
      </c>
      <c r="AX40" s="40">
        <v>32</v>
      </c>
      <c r="AY40" s="40">
        <v>0</v>
      </c>
      <c r="AZ40" s="40">
        <f t="shared" si="30"/>
        <v>38</v>
      </c>
      <c r="BA40" s="42" t="s">
        <v>162</v>
      </c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</row>
    <row r="41" spans="1:253" ht="15">
      <c r="A41" s="40" t="s">
        <v>318</v>
      </c>
      <c r="B41" s="40" t="s">
        <v>319</v>
      </c>
      <c r="C41" s="40" t="s">
        <v>320</v>
      </c>
      <c r="D41" s="41" t="s">
        <v>96</v>
      </c>
      <c r="E41" s="40" t="s">
        <v>321</v>
      </c>
      <c r="F41" s="42"/>
      <c r="G41" s="43">
        <v>39717</v>
      </c>
      <c r="H41" s="43">
        <v>39743</v>
      </c>
      <c r="I41" s="40">
        <f t="shared" si="20"/>
        <v>26</v>
      </c>
      <c r="J41" s="43">
        <v>39743</v>
      </c>
      <c r="K41" s="44">
        <f t="shared" si="21"/>
        <v>26</v>
      </c>
      <c r="L41" s="43">
        <v>39790</v>
      </c>
      <c r="M41" s="43">
        <v>41753</v>
      </c>
      <c r="N41" s="40">
        <f t="shared" si="22"/>
        <v>2036</v>
      </c>
      <c r="O41" s="45">
        <f t="shared" si="23"/>
        <v>5.5777777777777775</v>
      </c>
      <c r="P41" s="45">
        <f t="shared" si="24"/>
        <v>65.43333333333334</v>
      </c>
      <c r="Q41" s="45">
        <f t="shared" si="25"/>
        <v>62.43333333333334</v>
      </c>
      <c r="R41" s="46" t="s">
        <v>24</v>
      </c>
      <c r="S41" s="48">
        <v>0</v>
      </c>
      <c r="T41" s="48">
        <v>0</v>
      </c>
      <c r="U41" s="48">
        <v>0</v>
      </c>
      <c r="V41" s="48">
        <v>0</v>
      </c>
      <c r="W41" s="48">
        <v>287979</v>
      </c>
      <c r="X41" s="48">
        <v>6</v>
      </c>
      <c r="Y41" s="48">
        <v>0</v>
      </c>
      <c r="Z41" s="48">
        <v>0</v>
      </c>
      <c r="AA41" s="48">
        <v>0</v>
      </c>
      <c r="AB41" s="48">
        <v>0</v>
      </c>
      <c r="AC41" s="48">
        <v>0</v>
      </c>
      <c r="AD41" s="48">
        <f t="shared" si="32"/>
        <v>0</v>
      </c>
      <c r="AE41" s="49">
        <v>0</v>
      </c>
      <c r="AF41" s="48">
        <v>53532</v>
      </c>
      <c r="AG41" s="48">
        <v>11268</v>
      </c>
      <c r="AH41" s="48">
        <f t="shared" si="26"/>
        <v>64800</v>
      </c>
      <c r="AI41" s="48">
        <v>0</v>
      </c>
      <c r="AJ41" s="48">
        <v>0</v>
      </c>
      <c r="AK41" s="48">
        <v>0</v>
      </c>
      <c r="AL41" s="48">
        <v>0</v>
      </c>
      <c r="AM41" s="48">
        <f>AK41*AL41</f>
        <v>0</v>
      </c>
      <c r="AN41" s="48">
        <v>0</v>
      </c>
      <c r="AO41" s="48">
        <v>0</v>
      </c>
      <c r="AP41" s="50"/>
      <c r="AQ41" s="48">
        <v>87626</v>
      </c>
      <c r="AR41" s="50">
        <f t="shared" si="13"/>
        <v>0.3042791314644471</v>
      </c>
      <c r="AS41" s="48">
        <f t="shared" si="27"/>
        <v>64800</v>
      </c>
      <c r="AT41" s="50">
        <f t="shared" si="19"/>
        <v>1</v>
      </c>
      <c r="AU41" s="48">
        <f t="shared" si="28"/>
        <v>0</v>
      </c>
      <c r="AV41" s="48">
        <f t="shared" si="29"/>
        <v>152426</v>
      </c>
      <c r="AW41" s="40">
        <v>8</v>
      </c>
      <c r="AX41" s="40">
        <v>55</v>
      </c>
      <c r="AY41" s="40">
        <v>4</v>
      </c>
      <c r="AZ41" s="40">
        <f t="shared" si="30"/>
        <v>67</v>
      </c>
      <c r="BA41" s="42" t="s">
        <v>162</v>
      </c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  <c r="IR41" s="78"/>
      <c r="IS41" s="78"/>
    </row>
    <row r="42" spans="1:253" ht="15">
      <c r="A42" s="40" t="s">
        <v>318</v>
      </c>
      <c r="B42" s="40" t="s">
        <v>331</v>
      </c>
      <c r="C42" s="40" t="s">
        <v>332</v>
      </c>
      <c r="D42" s="41" t="s">
        <v>579</v>
      </c>
      <c r="E42" s="40" t="s">
        <v>333</v>
      </c>
      <c r="F42" s="42" t="s">
        <v>334</v>
      </c>
      <c r="G42" s="43">
        <v>41239</v>
      </c>
      <c r="H42" s="43">
        <v>41291</v>
      </c>
      <c r="I42" s="40">
        <f t="shared" si="20"/>
        <v>52</v>
      </c>
      <c r="J42" s="43">
        <v>41291</v>
      </c>
      <c r="K42" s="44">
        <f t="shared" si="21"/>
        <v>52</v>
      </c>
      <c r="L42" s="43">
        <v>41415</v>
      </c>
      <c r="M42" s="43">
        <v>42864</v>
      </c>
      <c r="N42" s="40">
        <f t="shared" si="22"/>
        <v>1625</v>
      </c>
      <c r="O42" s="45">
        <f t="shared" si="23"/>
        <v>4.4527777777777775</v>
      </c>
      <c r="P42" s="45">
        <f t="shared" si="24"/>
        <v>48.3</v>
      </c>
      <c r="Q42" s="45">
        <f t="shared" si="25"/>
        <v>45.3</v>
      </c>
      <c r="R42" s="46" t="s">
        <v>24</v>
      </c>
      <c r="S42" s="48">
        <v>0</v>
      </c>
      <c r="T42" s="48">
        <v>0</v>
      </c>
      <c r="U42" s="48">
        <v>0</v>
      </c>
      <c r="V42" s="48">
        <v>0</v>
      </c>
      <c r="W42" s="48">
        <v>409120</v>
      </c>
      <c r="X42" s="48">
        <v>3</v>
      </c>
      <c r="Y42" s="48">
        <v>0</v>
      </c>
      <c r="Z42" s="48">
        <v>0</v>
      </c>
      <c r="AA42" s="48">
        <f aca="true" t="shared" si="33" ref="AA42:AA50">SUM(V42,Z42)</f>
        <v>0</v>
      </c>
      <c r="AB42" s="48">
        <v>0</v>
      </c>
      <c r="AC42" s="48">
        <v>0</v>
      </c>
      <c r="AD42" s="48">
        <f t="shared" si="32"/>
        <v>0</v>
      </c>
      <c r="AE42" s="49">
        <v>0</v>
      </c>
      <c r="AF42" s="48">
        <v>53542</v>
      </c>
      <c r="AG42" s="48">
        <v>1727</v>
      </c>
      <c r="AH42" s="48">
        <f t="shared" si="26"/>
        <v>55269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50"/>
      <c r="AQ42" s="48">
        <v>409120</v>
      </c>
      <c r="AR42" s="50">
        <f t="shared" si="13"/>
        <v>1</v>
      </c>
      <c r="AS42" s="48">
        <f t="shared" si="27"/>
        <v>55269</v>
      </c>
      <c r="AT42" s="50">
        <f t="shared" si="19"/>
        <v>1</v>
      </c>
      <c r="AU42" s="48">
        <f t="shared" si="28"/>
        <v>0</v>
      </c>
      <c r="AV42" s="48">
        <f t="shared" si="29"/>
        <v>464389</v>
      </c>
      <c r="AW42" s="40">
        <v>13</v>
      </c>
      <c r="AX42" s="40">
        <v>27</v>
      </c>
      <c r="AY42" s="40">
        <v>0</v>
      </c>
      <c r="AZ42" s="40">
        <f t="shared" si="30"/>
        <v>40</v>
      </c>
      <c r="BA42" s="42" t="s">
        <v>162</v>
      </c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  <c r="IL42" s="78"/>
      <c r="IM42" s="78"/>
      <c r="IN42" s="78"/>
      <c r="IO42" s="78"/>
      <c r="IP42" s="78"/>
      <c r="IQ42" s="78"/>
      <c r="IR42" s="78"/>
      <c r="IS42" s="78"/>
    </row>
    <row r="43" spans="1:253" ht="15">
      <c r="A43" s="40" t="s">
        <v>318</v>
      </c>
      <c r="B43" s="40" t="s">
        <v>322</v>
      </c>
      <c r="C43" s="40" t="s">
        <v>323</v>
      </c>
      <c r="D43" s="41" t="s">
        <v>96</v>
      </c>
      <c r="E43" s="40" t="s">
        <v>324</v>
      </c>
      <c r="F43" s="42" t="s">
        <v>325</v>
      </c>
      <c r="G43" s="43">
        <v>40988</v>
      </c>
      <c r="H43" s="43">
        <v>41003</v>
      </c>
      <c r="I43" s="40">
        <f t="shared" si="20"/>
        <v>15</v>
      </c>
      <c r="J43" s="43">
        <v>41003</v>
      </c>
      <c r="K43" s="44">
        <f t="shared" si="21"/>
        <v>15</v>
      </c>
      <c r="L43" s="43">
        <v>41106</v>
      </c>
      <c r="M43" s="43">
        <v>42949</v>
      </c>
      <c r="N43" s="40">
        <f t="shared" si="22"/>
        <v>1961</v>
      </c>
      <c r="O43" s="45">
        <f t="shared" si="23"/>
        <v>5.366666666666666</v>
      </c>
      <c r="P43" s="45">
        <f t="shared" si="24"/>
        <v>61.43333333333333</v>
      </c>
      <c r="Q43" s="45">
        <f t="shared" si="25"/>
        <v>58.43333333333333</v>
      </c>
      <c r="R43" s="46" t="s">
        <v>24</v>
      </c>
      <c r="S43" s="48">
        <v>0</v>
      </c>
      <c r="T43" s="48">
        <v>0</v>
      </c>
      <c r="U43" s="48">
        <v>0</v>
      </c>
      <c r="V43" s="48">
        <v>0</v>
      </c>
      <c r="W43" s="48">
        <v>710894.8</v>
      </c>
      <c r="X43" s="48">
        <v>6</v>
      </c>
      <c r="Y43" s="48">
        <v>0</v>
      </c>
      <c r="Z43" s="48">
        <v>0</v>
      </c>
      <c r="AA43" s="48">
        <f t="shared" si="33"/>
        <v>0</v>
      </c>
      <c r="AB43" s="48">
        <v>0</v>
      </c>
      <c r="AC43" s="48">
        <v>0</v>
      </c>
      <c r="AD43" s="48">
        <f t="shared" si="32"/>
        <v>0</v>
      </c>
      <c r="AE43" s="49">
        <v>0</v>
      </c>
      <c r="AF43" s="48">
        <v>58042</v>
      </c>
      <c r="AG43" s="48">
        <v>11247</v>
      </c>
      <c r="AH43" s="48">
        <f t="shared" si="26"/>
        <v>69289</v>
      </c>
      <c r="AI43" s="48">
        <v>0</v>
      </c>
      <c r="AJ43" s="48">
        <v>0</v>
      </c>
      <c r="AK43" s="48">
        <v>0</v>
      </c>
      <c r="AL43" s="48">
        <v>0</v>
      </c>
      <c r="AM43" s="48">
        <f aca="true" t="shared" si="34" ref="AM43:AM53">AK43*AL43</f>
        <v>0</v>
      </c>
      <c r="AN43" s="48">
        <v>0</v>
      </c>
      <c r="AO43" s="48">
        <v>0</v>
      </c>
      <c r="AP43" s="50"/>
      <c r="AQ43" s="48">
        <v>268393</v>
      </c>
      <c r="AR43" s="50">
        <f t="shared" si="13"/>
        <v>0.3775424999592063</v>
      </c>
      <c r="AS43" s="48">
        <f t="shared" si="27"/>
        <v>69289</v>
      </c>
      <c r="AT43" s="50">
        <f t="shared" si="19"/>
        <v>1</v>
      </c>
      <c r="AU43" s="48">
        <f t="shared" si="28"/>
        <v>0</v>
      </c>
      <c r="AV43" s="48">
        <f t="shared" si="29"/>
        <v>337682</v>
      </c>
      <c r="AW43" s="40">
        <v>5</v>
      </c>
      <c r="AX43" s="40">
        <v>29</v>
      </c>
      <c r="AY43" s="40">
        <v>1</v>
      </c>
      <c r="AZ43" s="40">
        <f t="shared" si="30"/>
        <v>35</v>
      </c>
      <c r="BA43" s="42" t="s">
        <v>162</v>
      </c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  <c r="II43" s="78"/>
      <c r="IJ43" s="78"/>
      <c r="IK43" s="78"/>
      <c r="IL43" s="78"/>
      <c r="IM43" s="78"/>
      <c r="IN43" s="78"/>
      <c r="IO43" s="78"/>
      <c r="IP43" s="78"/>
      <c r="IQ43" s="78"/>
      <c r="IR43" s="78"/>
      <c r="IS43" s="78"/>
    </row>
    <row r="44" spans="1:253" s="64" customFormat="1" ht="15">
      <c r="A44" s="51" t="s">
        <v>326</v>
      </c>
      <c r="B44" s="40" t="s">
        <v>327</v>
      </c>
      <c r="C44" s="40" t="s">
        <v>328</v>
      </c>
      <c r="D44" s="41" t="s">
        <v>149</v>
      </c>
      <c r="E44" s="40" t="s">
        <v>329</v>
      </c>
      <c r="F44" s="42" t="s">
        <v>330</v>
      </c>
      <c r="G44" s="43">
        <v>41046</v>
      </c>
      <c r="H44" s="43">
        <v>41159</v>
      </c>
      <c r="I44" s="40">
        <f t="shared" si="20"/>
        <v>113</v>
      </c>
      <c r="J44" s="43">
        <v>41159</v>
      </c>
      <c r="K44" s="44">
        <f t="shared" si="21"/>
        <v>113</v>
      </c>
      <c r="L44" s="43">
        <v>41381</v>
      </c>
      <c r="M44" s="43">
        <v>42972</v>
      </c>
      <c r="N44" s="40">
        <f t="shared" si="22"/>
        <v>1926</v>
      </c>
      <c r="O44" s="45">
        <f t="shared" si="23"/>
        <v>5.272222222222222</v>
      </c>
      <c r="P44" s="45">
        <f t="shared" si="24"/>
        <v>53.03333333333333</v>
      </c>
      <c r="Q44" s="45">
        <f t="shared" si="25"/>
        <v>50.03333333333333</v>
      </c>
      <c r="R44" s="46" t="s">
        <v>24</v>
      </c>
      <c r="S44" s="48">
        <v>0</v>
      </c>
      <c r="T44" s="48">
        <v>0</v>
      </c>
      <c r="U44" s="48">
        <v>0</v>
      </c>
      <c r="V44" s="48">
        <v>0</v>
      </c>
      <c r="W44" s="48">
        <v>433811</v>
      </c>
      <c r="X44" s="48">
        <v>20</v>
      </c>
      <c r="Y44" s="48">
        <v>0</v>
      </c>
      <c r="Z44" s="48">
        <v>0</v>
      </c>
      <c r="AA44" s="48">
        <f t="shared" si="33"/>
        <v>0</v>
      </c>
      <c r="AB44" s="48">
        <v>0</v>
      </c>
      <c r="AC44" s="48">
        <v>0</v>
      </c>
      <c r="AD44" s="48">
        <f t="shared" si="32"/>
        <v>0</v>
      </c>
      <c r="AE44" s="49">
        <v>0</v>
      </c>
      <c r="AF44" s="48">
        <v>52635</v>
      </c>
      <c r="AG44" s="48">
        <v>10140</v>
      </c>
      <c r="AH44" s="48">
        <f t="shared" si="26"/>
        <v>62775</v>
      </c>
      <c r="AI44" s="48">
        <v>0</v>
      </c>
      <c r="AJ44" s="48">
        <v>0</v>
      </c>
      <c r="AK44" s="48">
        <v>0</v>
      </c>
      <c r="AL44" s="48">
        <v>0</v>
      </c>
      <c r="AM44" s="48">
        <f t="shared" si="34"/>
        <v>0</v>
      </c>
      <c r="AN44" s="48">
        <v>0</v>
      </c>
      <c r="AO44" s="48">
        <v>0</v>
      </c>
      <c r="AP44" s="50"/>
      <c r="AQ44" s="48">
        <v>433811</v>
      </c>
      <c r="AR44" s="50">
        <f t="shared" si="13"/>
        <v>1</v>
      </c>
      <c r="AS44" s="48">
        <f t="shared" si="27"/>
        <v>62775</v>
      </c>
      <c r="AT44" s="50">
        <f t="shared" si="19"/>
        <v>1</v>
      </c>
      <c r="AU44" s="48">
        <f t="shared" si="28"/>
        <v>0</v>
      </c>
      <c r="AV44" s="48">
        <f t="shared" si="29"/>
        <v>496586</v>
      </c>
      <c r="AW44" s="40">
        <v>10</v>
      </c>
      <c r="AX44" s="40">
        <v>44</v>
      </c>
      <c r="AY44" s="40">
        <v>0</v>
      </c>
      <c r="AZ44" s="40">
        <f t="shared" si="30"/>
        <v>54</v>
      </c>
      <c r="BA44" s="42" t="s">
        <v>162</v>
      </c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  <c r="II44" s="78"/>
      <c r="IJ44" s="78"/>
      <c r="IK44" s="78"/>
      <c r="IL44" s="78"/>
      <c r="IM44" s="78"/>
      <c r="IN44" s="78"/>
      <c r="IO44" s="78"/>
      <c r="IP44" s="78"/>
      <c r="IQ44" s="78"/>
      <c r="IR44" s="78"/>
      <c r="IS44" s="78"/>
    </row>
    <row r="45" spans="1:253" ht="15">
      <c r="A45" s="40" t="s">
        <v>308</v>
      </c>
      <c r="B45" s="40" t="s">
        <v>309</v>
      </c>
      <c r="C45" s="40" t="s">
        <v>310</v>
      </c>
      <c r="D45" s="41" t="s">
        <v>579</v>
      </c>
      <c r="E45" s="40" t="s">
        <v>311</v>
      </c>
      <c r="F45" s="42" t="s">
        <v>312</v>
      </c>
      <c r="G45" s="43">
        <v>42244</v>
      </c>
      <c r="H45" s="43">
        <v>42256</v>
      </c>
      <c r="I45" s="40">
        <f t="shared" si="20"/>
        <v>12</v>
      </c>
      <c r="J45" s="43">
        <v>42256</v>
      </c>
      <c r="K45" s="44">
        <f t="shared" si="21"/>
        <v>12</v>
      </c>
      <c r="L45" s="43">
        <v>42353</v>
      </c>
      <c r="M45" s="43">
        <v>43158</v>
      </c>
      <c r="N45" s="40">
        <f t="shared" si="22"/>
        <v>914</v>
      </c>
      <c r="O45" s="45">
        <f t="shared" si="23"/>
        <v>2.4972222222222222</v>
      </c>
      <c r="P45" s="45">
        <f t="shared" si="24"/>
        <v>26.833333333333332</v>
      </c>
      <c r="Q45" s="45">
        <f t="shared" si="25"/>
        <v>23.833333333333332</v>
      </c>
      <c r="R45" s="46" t="s">
        <v>24</v>
      </c>
      <c r="S45" s="48">
        <v>0</v>
      </c>
      <c r="T45" s="48">
        <v>0</v>
      </c>
      <c r="U45" s="48">
        <v>0</v>
      </c>
      <c r="V45" s="48">
        <v>0</v>
      </c>
      <c r="W45" s="48">
        <v>209653</v>
      </c>
      <c r="X45" s="48">
        <v>4</v>
      </c>
      <c r="Y45" s="48">
        <v>0</v>
      </c>
      <c r="Z45" s="48">
        <v>0</v>
      </c>
      <c r="AA45" s="48">
        <f t="shared" si="33"/>
        <v>0</v>
      </c>
      <c r="AB45" s="48">
        <v>0</v>
      </c>
      <c r="AC45" s="48">
        <v>0</v>
      </c>
      <c r="AD45" s="48">
        <f t="shared" si="32"/>
        <v>0</v>
      </c>
      <c r="AE45" s="49">
        <v>0</v>
      </c>
      <c r="AF45" s="48">
        <v>27225</v>
      </c>
      <c r="AG45" s="48">
        <v>5445</v>
      </c>
      <c r="AH45" s="48">
        <f t="shared" si="26"/>
        <v>32670</v>
      </c>
      <c r="AI45" s="48">
        <v>0</v>
      </c>
      <c r="AJ45" s="48">
        <v>0</v>
      </c>
      <c r="AK45" s="48">
        <v>0</v>
      </c>
      <c r="AL45" s="48">
        <v>0</v>
      </c>
      <c r="AM45" s="48">
        <f t="shared" si="34"/>
        <v>0</v>
      </c>
      <c r="AN45" s="48">
        <v>0</v>
      </c>
      <c r="AO45" s="48">
        <v>0</v>
      </c>
      <c r="AP45" s="50"/>
      <c r="AQ45" s="48">
        <v>209653</v>
      </c>
      <c r="AR45" s="50">
        <f t="shared" si="13"/>
        <v>1</v>
      </c>
      <c r="AS45" s="48">
        <f t="shared" si="27"/>
        <v>32670</v>
      </c>
      <c r="AT45" s="50">
        <f t="shared" si="19"/>
        <v>1</v>
      </c>
      <c r="AU45" s="48">
        <f t="shared" si="28"/>
        <v>0</v>
      </c>
      <c r="AV45" s="48">
        <f t="shared" si="29"/>
        <v>242323</v>
      </c>
      <c r="AW45" s="40">
        <v>6</v>
      </c>
      <c r="AX45" s="40">
        <v>23</v>
      </c>
      <c r="AY45" s="40">
        <v>0</v>
      </c>
      <c r="AZ45" s="40">
        <f t="shared" si="30"/>
        <v>29</v>
      </c>
      <c r="BA45" s="42" t="s">
        <v>162</v>
      </c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  <c r="II45" s="78"/>
      <c r="IJ45" s="78"/>
      <c r="IK45" s="78"/>
      <c r="IL45" s="78"/>
      <c r="IM45" s="78"/>
      <c r="IN45" s="78"/>
      <c r="IO45" s="78"/>
      <c r="IP45" s="78"/>
      <c r="IQ45" s="78"/>
      <c r="IR45" s="78"/>
      <c r="IS45" s="78"/>
    </row>
    <row r="46" spans="1:253" ht="15">
      <c r="A46" s="40" t="s">
        <v>457</v>
      </c>
      <c r="B46" s="40" t="s">
        <v>458</v>
      </c>
      <c r="C46" s="40" t="s">
        <v>459</v>
      </c>
      <c r="D46" s="41" t="s">
        <v>582</v>
      </c>
      <c r="E46" s="40" t="s">
        <v>460</v>
      </c>
      <c r="F46" s="42"/>
      <c r="G46" s="43">
        <v>41023</v>
      </c>
      <c r="H46" s="43">
        <v>41109</v>
      </c>
      <c r="I46" s="40">
        <f t="shared" si="20"/>
        <v>86</v>
      </c>
      <c r="J46" s="43">
        <v>41109</v>
      </c>
      <c r="K46" s="44">
        <f t="shared" si="21"/>
        <v>86</v>
      </c>
      <c r="L46" s="43">
        <v>41292</v>
      </c>
      <c r="M46" s="43">
        <v>43172</v>
      </c>
      <c r="N46" s="40">
        <f t="shared" si="22"/>
        <v>2149</v>
      </c>
      <c r="O46" s="45">
        <f t="shared" si="23"/>
        <v>5.886111111111111</v>
      </c>
      <c r="P46" s="45">
        <f t="shared" si="24"/>
        <v>62.666666666666664</v>
      </c>
      <c r="Q46" s="45">
        <f t="shared" si="25"/>
        <v>59.666666666666664</v>
      </c>
      <c r="R46" s="46" t="s">
        <v>24</v>
      </c>
      <c r="S46" s="48">
        <v>0</v>
      </c>
      <c r="T46" s="48">
        <v>0</v>
      </c>
      <c r="U46" s="48">
        <v>0</v>
      </c>
      <c r="V46" s="48">
        <v>0</v>
      </c>
      <c r="W46" s="48">
        <v>1066643</v>
      </c>
      <c r="X46" s="48">
        <v>18</v>
      </c>
      <c r="Y46" s="48">
        <v>0</v>
      </c>
      <c r="Z46" s="48">
        <v>0</v>
      </c>
      <c r="AA46" s="48">
        <f t="shared" si="33"/>
        <v>0</v>
      </c>
      <c r="AB46" s="48">
        <v>0</v>
      </c>
      <c r="AC46" s="48">
        <v>0</v>
      </c>
      <c r="AD46" s="48">
        <f t="shared" si="32"/>
        <v>0</v>
      </c>
      <c r="AE46" s="49">
        <v>0</v>
      </c>
      <c r="AF46" s="48">
        <v>54450</v>
      </c>
      <c r="AG46" s="48">
        <v>10890</v>
      </c>
      <c r="AH46" s="48">
        <f t="shared" si="26"/>
        <v>65340</v>
      </c>
      <c r="AI46" s="48">
        <v>0</v>
      </c>
      <c r="AJ46" s="48">
        <v>0</v>
      </c>
      <c r="AK46" s="48">
        <v>0</v>
      </c>
      <c r="AL46" s="48">
        <v>0</v>
      </c>
      <c r="AM46" s="48">
        <f t="shared" si="34"/>
        <v>0</v>
      </c>
      <c r="AN46" s="48">
        <v>0</v>
      </c>
      <c r="AO46" s="48">
        <v>0</v>
      </c>
      <c r="AP46" s="50"/>
      <c r="AQ46" s="48">
        <v>394658</v>
      </c>
      <c r="AR46" s="50">
        <f t="shared" si="13"/>
        <v>0.3700000843768721</v>
      </c>
      <c r="AS46" s="48">
        <f t="shared" si="27"/>
        <v>65340</v>
      </c>
      <c r="AT46" s="50">
        <f t="shared" si="19"/>
        <v>1</v>
      </c>
      <c r="AU46" s="48">
        <f t="shared" si="28"/>
        <v>0</v>
      </c>
      <c r="AV46" s="48">
        <f t="shared" si="29"/>
        <v>459998</v>
      </c>
      <c r="AW46" s="40">
        <v>16</v>
      </c>
      <c r="AX46" s="40">
        <v>63</v>
      </c>
      <c r="AY46" s="40">
        <v>5</v>
      </c>
      <c r="AZ46" s="40">
        <f t="shared" si="30"/>
        <v>84</v>
      </c>
      <c r="BA46" s="42" t="s">
        <v>162</v>
      </c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  <c r="II46" s="78"/>
      <c r="IJ46" s="78"/>
      <c r="IK46" s="78"/>
      <c r="IL46" s="78"/>
      <c r="IM46" s="78"/>
      <c r="IN46" s="78"/>
      <c r="IO46" s="78"/>
      <c r="IP46" s="78"/>
      <c r="IQ46" s="78"/>
      <c r="IR46" s="78"/>
      <c r="IS46" s="78"/>
    </row>
    <row r="47" spans="1:253" s="75" customFormat="1" ht="15">
      <c r="A47" s="40" t="s">
        <v>431</v>
      </c>
      <c r="B47" s="40" t="s">
        <v>432</v>
      </c>
      <c r="C47" s="40" t="s">
        <v>433</v>
      </c>
      <c r="D47" s="41" t="s">
        <v>128</v>
      </c>
      <c r="E47" s="40" t="s">
        <v>302</v>
      </c>
      <c r="F47" s="42" t="s">
        <v>434</v>
      </c>
      <c r="G47" s="43">
        <v>40148</v>
      </c>
      <c r="H47" s="43">
        <v>40198</v>
      </c>
      <c r="I47" s="40">
        <f t="shared" si="20"/>
        <v>50</v>
      </c>
      <c r="J47" s="43">
        <v>40198</v>
      </c>
      <c r="K47" s="44">
        <f t="shared" si="21"/>
        <v>50</v>
      </c>
      <c r="L47" s="43">
        <v>40249</v>
      </c>
      <c r="M47" s="43">
        <v>42124</v>
      </c>
      <c r="N47" s="40">
        <f t="shared" si="22"/>
        <v>1976</v>
      </c>
      <c r="O47" s="45">
        <f t="shared" si="23"/>
        <v>5.413888888888889</v>
      </c>
      <c r="P47" s="45">
        <f t="shared" si="24"/>
        <v>62.5</v>
      </c>
      <c r="Q47" s="45">
        <f t="shared" si="25"/>
        <v>59.5</v>
      </c>
      <c r="R47" s="46" t="s">
        <v>24</v>
      </c>
      <c r="S47" s="48">
        <v>0</v>
      </c>
      <c r="T47" s="48">
        <v>0</v>
      </c>
      <c r="U47" s="48">
        <v>0</v>
      </c>
      <c r="V47" s="48">
        <v>0</v>
      </c>
      <c r="W47" s="48">
        <v>208407</v>
      </c>
      <c r="X47" s="48">
        <v>5</v>
      </c>
      <c r="Y47" s="48">
        <v>0</v>
      </c>
      <c r="Z47" s="48">
        <v>0</v>
      </c>
      <c r="AA47" s="48">
        <f t="shared" si="33"/>
        <v>0</v>
      </c>
      <c r="AB47" s="48">
        <v>0</v>
      </c>
      <c r="AC47" s="48">
        <v>0</v>
      </c>
      <c r="AD47" s="48">
        <f t="shared" si="32"/>
        <v>0</v>
      </c>
      <c r="AE47" s="49">
        <v>0</v>
      </c>
      <c r="AF47" s="48">
        <v>56902</v>
      </c>
      <c r="AG47" s="48">
        <v>11380</v>
      </c>
      <c r="AH47" s="48">
        <f t="shared" si="26"/>
        <v>68282</v>
      </c>
      <c r="AI47" s="48">
        <v>0</v>
      </c>
      <c r="AJ47" s="48">
        <v>0</v>
      </c>
      <c r="AK47" s="48">
        <v>0</v>
      </c>
      <c r="AL47" s="48">
        <v>0</v>
      </c>
      <c r="AM47" s="48">
        <f t="shared" si="34"/>
        <v>0</v>
      </c>
      <c r="AN47" s="48">
        <v>0</v>
      </c>
      <c r="AO47" s="48">
        <v>0</v>
      </c>
      <c r="AP47" s="50"/>
      <c r="AQ47" s="48">
        <v>62690</v>
      </c>
      <c r="AR47" s="50">
        <f t="shared" si="13"/>
        <v>0.3008056351274189</v>
      </c>
      <c r="AS47" s="48">
        <f t="shared" si="27"/>
        <v>68282</v>
      </c>
      <c r="AT47" s="50">
        <f t="shared" si="19"/>
        <v>1</v>
      </c>
      <c r="AU47" s="48">
        <f t="shared" si="28"/>
        <v>0</v>
      </c>
      <c r="AV47" s="48">
        <f t="shared" si="29"/>
        <v>130972</v>
      </c>
      <c r="AW47" s="40">
        <v>11</v>
      </c>
      <c r="AX47" s="40">
        <v>65</v>
      </c>
      <c r="AY47" s="40">
        <v>0</v>
      </c>
      <c r="AZ47" s="40">
        <f t="shared" si="30"/>
        <v>76</v>
      </c>
      <c r="BA47" s="42" t="s">
        <v>162</v>
      </c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  <c r="II47" s="78"/>
      <c r="IJ47" s="78"/>
      <c r="IK47" s="78"/>
      <c r="IL47" s="78"/>
      <c r="IM47" s="78"/>
      <c r="IN47" s="78"/>
      <c r="IO47" s="78"/>
      <c r="IP47" s="78"/>
      <c r="IQ47" s="78"/>
      <c r="IR47" s="78"/>
      <c r="IS47" s="78"/>
    </row>
    <row r="48" spans="1:253" ht="15">
      <c r="A48" s="40" t="s">
        <v>521</v>
      </c>
      <c r="B48" s="40" t="s">
        <v>522</v>
      </c>
      <c r="C48" s="40" t="s">
        <v>523</v>
      </c>
      <c r="D48" s="53">
        <v>1</v>
      </c>
      <c r="E48" s="40" t="s">
        <v>524</v>
      </c>
      <c r="F48" s="42" t="s">
        <v>525</v>
      </c>
      <c r="G48" s="43">
        <v>39974</v>
      </c>
      <c r="H48" s="43">
        <v>39989</v>
      </c>
      <c r="I48" s="40">
        <f t="shared" si="20"/>
        <v>15</v>
      </c>
      <c r="J48" s="43">
        <v>39989</v>
      </c>
      <c r="K48" s="44">
        <f t="shared" si="21"/>
        <v>15</v>
      </c>
      <c r="L48" s="43">
        <v>40053</v>
      </c>
      <c r="M48" s="43">
        <v>41890</v>
      </c>
      <c r="N48" s="40">
        <f t="shared" si="22"/>
        <v>1916</v>
      </c>
      <c r="O48" s="45">
        <f t="shared" si="23"/>
        <v>5.2444444444444445</v>
      </c>
      <c r="P48" s="45">
        <f t="shared" si="24"/>
        <v>61.233333333333334</v>
      </c>
      <c r="Q48" s="45">
        <f t="shared" si="25"/>
        <v>58.233333333333334</v>
      </c>
      <c r="R48" s="46" t="s">
        <v>24</v>
      </c>
      <c r="S48" s="48">
        <v>0</v>
      </c>
      <c r="T48" s="48">
        <v>0</v>
      </c>
      <c r="U48" s="48">
        <v>0</v>
      </c>
      <c r="V48" s="48">
        <v>0</v>
      </c>
      <c r="W48" s="48">
        <v>1228183</v>
      </c>
      <c r="X48" s="48">
        <v>18</v>
      </c>
      <c r="Y48" s="48">
        <v>0</v>
      </c>
      <c r="Z48" s="48">
        <v>0</v>
      </c>
      <c r="AA48" s="48">
        <f t="shared" si="33"/>
        <v>0</v>
      </c>
      <c r="AB48" s="48">
        <v>0</v>
      </c>
      <c r="AC48" s="48">
        <v>0</v>
      </c>
      <c r="AD48" s="48">
        <f t="shared" si="32"/>
        <v>0</v>
      </c>
      <c r="AE48" s="49">
        <v>0</v>
      </c>
      <c r="AF48" s="48">
        <v>45000</v>
      </c>
      <c r="AG48" s="48">
        <v>9000</v>
      </c>
      <c r="AH48" s="48">
        <f t="shared" si="26"/>
        <v>54000</v>
      </c>
      <c r="AI48" s="48">
        <v>0</v>
      </c>
      <c r="AJ48" s="48">
        <v>0</v>
      </c>
      <c r="AK48" s="48">
        <v>2600</v>
      </c>
      <c r="AL48" s="48">
        <v>60</v>
      </c>
      <c r="AM48" s="48">
        <f t="shared" si="34"/>
        <v>156000</v>
      </c>
      <c r="AN48" s="48">
        <v>0</v>
      </c>
      <c r="AO48" s="48">
        <v>0</v>
      </c>
      <c r="AP48" s="50"/>
      <c r="AQ48" s="48">
        <v>375818</v>
      </c>
      <c r="AR48" s="50">
        <f t="shared" si="13"/>
        <v>0.3059951163629524</v>
      </c>
      <c r="AS48" s="48">
        <f t="shared" si="27"/>
        <v>54000</v>
      </c>
      <c r="AT48" s="50">
        <f t="shared" si="19"/>
        <v>1</v>
      </c>
      <c r="AU48" s="48">
        <f t="shared" si="28"/>
        <v>156000</v>
      </c>
      <c r="AV48" s="48">
        <f t="shared" si="29"/>
        <v>585818</v>
      </c>
      <c r="AW48" s="40">
        <v>8</v>
      </c>
      <c r="AX48" s="40">
        <v>65</v>
      </c>
      <c r="AY48" s="40">
        <v>0</v>
      </c>
      <c r="AZ48" s="40">
        <f t="shared" si="30"/>
        <v>73</v>
      </c>
      <c r="BA48" s="42" t="s">
        <v>162</v>
      </c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  <c r="IL48" s="78"/>
      <c r="IM48" s="78"/>
      <c r="IN48" s="78"/>
      <c r="IO48" s="78"/>
      <c r="IP48" s="78"/>
      <c r="IQ48" s="78"/>
      <c r="IR48" s="78"/>
      <c r="IS48" s="78"/>
    </row>
    <row r="49" spans="1:253" s="64" customFormat="1" ht="15">
      <c r="A49" s="40" t="s">
        <v>526</v>
      </c>
      <c r="B49" s="40" t="s">
        <v>527</v>
      </c>
      <c r="C49" s="40" t="s">
        <v>528</v>
      </c>
      <c r="D49" s="41" t="s">
        <v>149</v>
      </c>
      <c r="E49" s="40" t="s">
        <v>138</v>
      </c>
      <c r="F49" s="42" t="s">
        <v>139</v>
      </c>
      <c r="G49" s="43">
        <v>41845</v>
      </c>
      <c r="H49" s="43">
        <v>41862</v>
      </c>
      <c r="I49" s="40">
        <f t="shared" si="20"/>
        <v>17</v>
      </c>
      <c r="J49" s="43">
        <v>41862</v>
      </c>
      <c r="K49" s="44">
        <f t="shared" si="21"/>
        <v>17</v>
      </c>
      <c r="L49" s="43">
        <v>41921</v>
      </c>
      <c r="M49" s="43">
        <v>42961</v>
      </c>
      <c r="N49" s="40">
        <f t="shared" si="22"/>
        <v>1116</v>
      </c>
      <c r="O49" s="45">
        <f t="shared" si="23"/>
        <v>3.0527777777777776</v>
      </c>
      <c r="P49" s="45">
        <f t="shared" si="24"/>
        <v>34.666666666666664</v>
      </c>
      <c r="Q49" s="45">
        <f t="shared" si="25"/>
        <v>31.666666666666664</v>
      </c>
      <c r="R49" s="46" t="s">
        <v>24</v>
      </c>
      <c r="S49" s="48">
        <v>0</v>
      </c>
      <c r="T49" s="48">
        <v>0</v>
      </c>
      <c r="U49" s="48">
        <v>0</v>
      </c>
      <c r="V49" s="48">
        <v>0</v>
      </c>
      <c r="W49" s="48">
        <v>400317</v>
      </c>
      <c r="X49" s="48">
        <v>6</v>
      </c>
      <c r="Y49" s="48">
        <v>2</v>
      </c>
      <c r="Z49" s="48">
        <v>0</v>
      </c>
      <c r="AA49" s="48">
        <f t="shared" si="33"/>
        <v>0</v>
      </c>
      <c r="AB49" s="48">
        <v>0</v>
      </c>
      <c r="AC49" s="48">
        <v>0</v>
      </c>
      <c r="AD49" s="48">
        <f t="shared" si="32"/>
        <v>0</v>
      </c>
      <c r="AE49" s="49">
        <v>0</v>
      </c>
      <c r="AF49" s="48">
        <v>49005</v>
      </c>
      <c r="AG49" s="48">
        <v>9801</v>
      </c>
      <c r="AH49" s="48">
        <f t="shared" si="26"/>
        <v>58806</v>
      </c>
      <c r="AI49" s="48">
        <v>0</v>
      </c>
      <c r="AJ49" s="48">
        <v>0</v>
      </c>
      <c r="AK49" s="48">
        <v>0</v>
      </c>
      <c r="AL49" s="48">
        <v>0</v>
      </c>
      <c r="AM49" s="48">
        <f t="shared" si="34"/>
        <v>0</v>
      </c>
      <c r="AN49" s="48">
        <v>0</v>
      </c>
      <c r="AO49" s="48">
        <v>0</v>
      </c>
      <c r="AP49" s="50"/>
      <c r="AQ49" s="48">
        <v>400317</v>
      </c>
      <c r="AR49" s="50">
        <f t="shared" si="13"/>
        <v>1</v>
      </c>
      <c r="AS49" s="48">
        <f t="shared" si="27"/>
        <v>58806</v>
      </c>
      <c r="AT49" s="50">
        <f t="shared" si="19"/>
        <v>1</v>
      </c>
      <c r="AU49" s="48">
        <f t="shared" si="28"/>
        <v>0</v>
      </c>
      <c r="AV49" s="48">
        <f t="shared" si="29"/>
        <v>459123</v>
      </c>
      <c r="AW49" s="40">
        <v>8</v>
      </c>
      <c r="AX49" s="40">
        <v>29</v>
      </c>
      <c r="AY49" s="40">
        <v>0</v>
      </c>
      <c r="AZ49" s="40">
        <f t="shared" si="30"/>
        <v>37</v>
      </c>
      <c r="BA49" s="42" t="s">
        <v>162</v>
      </c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  <c r="II49" s="78"/>
      <c r="IJ49" s="78"/>
      <c r="IK49" s="78"/>
      <c r="IL49" s="78"/>
      <c r="IM49" s="78"/>
      <c r="IN49" s="78"/>
      <c r="IO49" s="78"/>
      <c r="IP49" s="78"/>
      <c r="IQ49" s="78"/>
      <c r="IR49" s="78"/>
      <c r="IS49" s="78"/>
    </row>
    <row r="50" spans="1:253" ht="15">
      <c r="A50" s="40" t="s">
        <v>514</v>
      </c>
      <c r="B50" s="40" t="s">
        <v>515</v>
      </c>
      <c r="C50" s="40" t="s">
        <v>516</v>
      </c>
      <c r="D50" s="53">
        <v>1</v>
      </c>
      <c r="E50" s="40" t="s">
        <v>311</v>
      </c>
      <c r="F50" s="42" t="s">
        <v>312</v>
      </c>
      <c r="G50" s="43">
        <v>42753</v>
      </c>
      <c r="H50" s="43">
        <v>42779</v>
      </c>
      <c r="I50" s="40">
        <f t="shared" si="20"/>
        <v>26</v>
      </c>
      <c r="J50" s="43">
        <v>42779</v>
      </c>
      <c r="K50" s="44">
        <f t="shared" si="21"/>
        <v>26</v>
      </c>
      <c r="L50" s="43">
        <v>42852</v>
      </c>
      <c r="M50" s="43">
        <v>42984</v>
      </c>
      <c r="N50" s="40">
        <f t="shared" si="22"/>
        <v>231</v>
      </c>
      <c r="O50" s="45">
        <f t="shared" si="23"/>
        <v>0.6333333333333333</v>
      </c>
      <c r="P50" s="45">
        <f t="shared" si="24"/>
        <v>4.4</v>
      </c>
      <c r="Q50" s="45">
        <f t="shared" si="25"/>
        <v>1.4000000000000004</v>
      </c>
      <c r="R50" s="46" t="s">
        <v>24</v>
      </c>
      <c r="S50" s="48">
        <v>0</v>
      </c>
      <c r="T50" s="48">
        <v>0</v>
      </c>
      <c r="U50" s="48">
        <v>0</v>
      </c>
      <c r="V50" s="48">
        <v>0</v>
      </c>
      <c r="W50" s="48">
        <v>193805</v>
      </c>
      <c r="X50" s="48">
        <v>1</v>
      </c>
      <c r="Y50" s="48">
        <v>0</v>
      </c>
      <c r="Z50" s="48">
        <v>0</v>
      </c>
      <c r="AA50" s="48">
        <f t="shared" si="33"/>
        <v>0</v>
      </c>
      <c r="AB50" s="48">
        <v>0</v>
      </c>
      <c r="AC50" s="48">
        <v>0</v>
      </c>
      <c r="AD50" s="48">
        <f t="shared" si="32"/>
        <v>0</v>
      </c>
      <c r="AE50" s="49">
        <v>0</v>
      </c>
      <c r="AF50" s="48">
        <v>4537</v>
      </c>
      <c r="AG50" s="48">
        <v>907</v>
      </c>
      <c r="AH50" s="48">
        <f t="shared" si="26"/>
        <v>5444</v>
      </c>
      <c r="AI50" s="48">
        <v>0</v>
      </c>
      <c r="AJ50" s="48">
        <v>0</v>
      </c>
      <c r="AK50" s="48">
        <v>0</v>
      </c>
      <c r="AL50" s="48">
        <v>0</v>
      </c>
      <c r="AM50" s="48">
        <f t="shared" si="34"/>
        <v>0</v>
      </c>
      <c r="AN50" s="48">
        <v>0</v>
      </c>
      <c r="AO50" s="48">
        <v>0</v>
      </c>
      <c r="AP50" s="50"/>
      <c r="AQ50" s="48">
        <v>193805</v>
      </c>
      <c r="AR50" s="50">
        <f t="shared" si="13"/>
        <v>1</v>
      </c>
      <c r="AS50" s="48">
        <f t="shared" si="27"/>
        <v>5444</v>
      </c>
      <c r="AT50" s="50">
        <f t="shared" si="19"/>
        <v>1</v>
      </c>
      <c r="AU50" s="48">
        <f t="shared" si="28"/>
        <v>0</v>
      </c>
      <c r="AV50" s="48">
        <f t="shared" si="29"/>
        <v>199249</v>
      </c>
      <c r="AW50" s="40">
        <v>8</v>
      </c>
      <c r="AX50" s="40">
        <v>11</v>
      </c>
      <c r="AY50" s="40">
        <v>0</v>
      </c>
      <c r="AZ50" s="40">
        <f t="shared" si="30"/>
        <v>19</v>
      </c>
      <c r="BA50" s="42" t="s">
        <v>162</v>
      </c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  <c r="HF50" s="78"/>
      <c r="HG50" s="78"/>
      <c r="HH50" s="78"/>
      <c r="HI50" s="78"/>
      <c r="HJ50" s="78"/>
      <c r="HK50" s="78"/>
      <c r="HL50" s="78"/>
      <c r="HM50" s="78"/>
      <c r="HN50" s="78"/>
      <c r="HO50" s="78"/>
      <c r="HP50" s="78"/>
      <c r="HQ50" s="78"/>
      <c r="HR50" s="78"/>
      <c r="HS50" s="78"/>
      <c r="HT50" s="78"/>
      <c r="HU50" s="78"/>
      <c r="HV50" s="78"/>
      <c r="HW50" s="78"/>
      <c r="HX50" s="78"/>
      <c r="HY50" s="78"/>
      <c r="HZ50" s="78"/>
      <c r="IA50" s="78"/>
      <c r="IB50" s="78"/>
      <c r="IC50" s="78"/>
      <c r="ID50" s="78"/>
      <c r="IE50" s="78"/>
      <c r="IF50" s="78"/>
      <c r="IG50" s="78"/>
      <c r="IH50" s="78"/>
      <c r="II50" s="78"/>
      <c r="IJ50" s="78"/>
      <c r="IK50" s="78"/>
      <c r="IL50" s="78"/>
      <c r="IM50" s="78"/>
      <c r="IN50" s="78"/>
      <c r="IO50" s="78"/>
      <c r="IP50" s="78"/>
      <c r="IQ50" s="78"/>
      <c r="IR50" s="78"/>
      <c r="IS50" s="78"/>
    </row>
    <row r="51" spans="1:253" ht="15">
      <c r="A51" s="40" t="s">
        <v>438</v>
      </c>
      <c r="B51" s="40" t="s">
        <v>439</v>
      </c>
      <c r="C51" s="40" t="s">
        <v>440</v>
      </c>
      <c r="D51" s="41" t="s">
        <v>96</v>
      </c>
      <c r="E51" s="40" t="s">
        <v>380</v>
      </c>
      <c r="F51" s="42" t="s">
        <v>381</v>
      </c>
      <c r="G51" s="43">
        <v>41250</v>
      </c>
      <c r="H51" s="43">
        <v>41337</v>
      </c>
      <c r="I51" s="40">
        <f t="shared" si="20"/>
        <v>87</v>
      </c>
      <c r="J51" s="43">
        <v>41337</v>
      </c>
      <c r="K51" s="44">
        <f t="shared" si="21"/>
        <v>87</v>
      </c>
      <c r="L51" s="43">
        <v>41437</v>
      </c>
      <c r="M51" s="43">
        <v>43230</v>
      </c>
      <c r="N51" s="40">
        <f t="shared" si="22"/>
        <v>1980</v>
      </c>
      <c r="O51" s="45">
        <f t="shared" si="23"/>
        <v>5.425</v>
      </c>
      <c r="P51" s="45">
        <f t="shared" si="24"/>
        <v>59.766666666666666</v>
      </c>
      <c r="Q51" s="45">
        <f t="shared" si="25"/>
        <v>56.766666666666666</v>
      </c>
      <c r="R51" s="46" t="s">
        <v>24</v>
      </c>
      <c r="S51" s="48">
        <v>0</v>
      </c>
      <c r="T51" s="48">
        <v>0</v>
      </c>
      <c r="U51" s="48">
        <v>0</v>
      </c>
      <c r="V51" s="48">
        <v>0</v>
      </c>
      <c r="W51" s="48">
        <v>34621</v>
      </c>
      <c r="X51" s="48">
        <v>3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f t="shared" si="32"/>
        <v>0</v>
      </c>
      <c r="AE51" s="49">
        <v>0</v>
      </c>
      <c r="AF51" s="48">
        <v>51727</v>
      </c>
      <c r="AG51" s="48">
        <v>10345</v>
      </c>
      <c r="AH51" s="48">
        <f t="shared" si="26"/>
        <v>62072</v>
      </c>
      <c r="AI51" s="48">
        <v>0</v>
      </c>
      <c r="AJ51" s="48">
        <v>0</v>
      </c>
      <c r="AK51" s="48">
        <v>0</v>
      </c>
      <c r="AL51" s="48">
        <v>0</v>
      </c>
      <c r="AM51" s="48">
        <f t="shared" si="34"/>
        <v>0</v>
      </c>
      <c r="AN51" s="48">
        <v>0</v>
      </c>
      <c r="AO51" s="48">
        <v>0</v>
      </c>
      <c r="AP51" s="50"/>
      <c r="AQ51" s="48">
        <v>34621</v>
      </c>
      <c r="AR51" s="50">
        <f t="shared" si="13"/>
        <v>1</v>
      </c>
      <c r="AS51" s="48">
        <f t="shared" si="27"/>
        <v>62072</v>
      </c>
      <c r="AT51" s="50">
        <f t="shared" si="19"/>
        <v>1</v>
      </c>
      <c r="AU51" s="48">
        <f t="shared" si="28"/>
        <v>0</v>
      </c>
      <c r="AV51" s="48">
        <f t="shared" si="29"/>
        <v>96693</v>
      </c>
      <c r="AW51" s="40">
        <v>7</v>
      </c>
      <c r="AX51" s="40">
        <v>21</v>
      </c>
      <c r="AY51" s="40">
        <v>2</v>
      </c>
      <c r="AZ51" s="40">
        <f t="shared" si="30"/>
        <v>30</v>
      </c>
      <c r="BA51" s="42" t="s">
        <v>162</v>
      </c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/>
      <c r="IH51" s="78"/>
      <c r="II51" s="78"/>
      <c r="IJ51" s="78"/>
      <c r="IK51" s="78"/>
      <c r="IL51" s="78"/>
      <c r="IM51" s="78"/>
      <c r="IN51" s="78"/>
      <c r="IO51" s="78"/>
      <c r="IP51" s="78"/>
      <c r="IQ51" s="78"/>
      <c r="IR51" s="78"/>
      <c r="IS51" s="78"/>
    </row>
    <row r="52" spans="1:253" ht="15">
      <c r="A52" s="40" t="s">
        <v>426</v>
      </c>
      <c r="B52" s="40" t="s">
        <v>427</v>
      </c>
      <c r="C52" s="40" t="s">
        <v>428</v>
      </c>
      <c r="D52" s="41" t="s">
        <v>579</v>
      </c>
      <c r="E52" s="40" t="s">
        <v>429</v>
      </c>
      <c r="F52" s="42" t="s">
        <v>430</v>
      </c>
      <c r="G52" s="43">
        <v>41787</v>
      </c>
      <c r="H52" s="43">
        <v>41817</v>
      </c>
      <c r="I52" s="40">
        <f t="shared" si="20"/>
        <v>30</v>
      </c>
      <c r="J52" s="43">
        <v>41817</v>
      </c>
      <c r="K52" s="44">
        <f t="shared" si="21"/>
        <v>30</v>
      </c>
      <c r="L52" s="43">
        <v>41967</v>
      </c>
      <c r="M52" s="43">
        <v>43159</v>
      </c>
      <c r="N52" s="40">
        <f t="shared" si="22"/>
        <v>1372</v>
      </c>
      <c r="O52" s="45">
        <f t="shared" si="23"/>
        <v>3.75</v>
      </c>
      <c r="P52" s="45">
        <f t="shared" si="24"/>
        <v>39.733333333333334</v>
      </c>
      <c r="Q52" s="45">
        <f t="shared" si="25"/>
        <v>36.733333333333334</v>
      </c>
      <c r="R52" s="46" t="s">
        <v>24</v>
      </c>
      <c r="S52" s="48">
        <v>0</v>
      </c>
      <c r="T52" s="48">
        <v>0</v>
      </c>
      <c r="U52" s="48">
        <v>0</v>
      </c>
      <c r="V52" s="48">
        <v>0</v>
      </c>
      <c r="W52" s="48">
        <v>227305</v>
      </c>
      <c r="X52" s="48">
        <v>3</v>
      </c>
      <c r="Y52" s="48">
        <v>0</v>
      </c>
      <c r="Z52" s="48">
        <v>0</v>
      </c>
      <c r="AA52" s="48">
        <f aca="true" t="shared" si="35" ref="AA52:AA66">SUM(V52,Z52)</f>
        <v>0</v>
      </c>
      <c r="AB52" s="48">
        <v>0</v>
      </c>
      <c r="AC52" s="48">
        <v>0</v>
      </c>
      <c r="AD52" s="48">
        <f t="shared" si="32"/>
        <v>0</v>
      </c>
      <c r="AE52" s="49">
        <v>0</v>
      </c>
      <c r="AF52" s="48">
        <v>39022.5</v>
      </c>
      <c r="AG52" s="48">
        <v>7804.5</v>
      </c>
      <c r="AH52" s="48">
        <f t="shared" si="26"/>
        <v>46827</v>
      </c>
      <c r="AI52" s="48">
        <v>0</v>
      </c>
      <c r="AJ52" s="48">
        <v>0</v>
      </c>
      <c r="AK52" s="48">
        <v>0</v>
      </c>
      <c r="AL52" s="48">
        <v>0</v>
      </c>
      <c r="AM52" s="48">
        <f t="shared" si="34"/>
        <v>0</v>
      </c>
      <c r="AN52" s="48">
        <v>0</v>
      </c>
      <c r="AO52" s="48">
        <v>0</v>
      </c>
      <c r="AP52" s="50"/>
      <c r="AQ52" s="48">
        <v>84103</v>
      </c>
      <c r="AR52" s="50">
        <f t="shared" si="13"/>
        <v>0.3700006599062933</v>
      </c>
      <c r="AS52" s="48">
        <f t="shared" si="27"/>
        <v>46827</v>
      </c>
      <c r="AT52" s="50">
        <f aca="true" t="shared" si="36" ref="AT52:AT74">AS52/AH52</f>
        <v>1</v>
      </c>
      <c r="AU52" s="48">
        <f t="shared" si="28"/>
        <v>0</v>
      </c>
      <c r="AV52" s="48">
        <f t="shared" si="29"/>
        <v>130930</v>
      </c>
      <c r="AW52" s="40">
        <v>6</v>
      </c>
      <c r="AX52" s="40">
        <v>23</v>
      </c>
      <c r="AY52" s="40">
        <v>0</v>
      </c>
      <c r="AZ52" s="40">
        <f t="shared" si="30"/>
        <v>29</v>
      </c>
      <c r="BA52" s="42" t="s">
        <v>162</v>
      </c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  <c r="HF52" s="78"/>
      <c r="HG52" s="78"/>
      <c r="HH52" s="78"/>
      <c r="HI52" s="78"/>
      <c r="HJ52" s="78"/>
      <c r="HK52" s="78"/>
      <c r="HL52" s="78"/>
      <c r="HM52" s="78"/>
      <c r="HN52" s="78"/>
      <c r="HO52" s="78"/>
      <c r="HP52" s="78"/>
      <c r="HQ52" s="78"/>
      <c r="HR52" s="78"/>
      <c r="HS52" s="78"/>
      <c r="HT52" s="78"/>
      <c r="HU52" s="78"/>
      <c r="HV52" s="78"/>
      <c r="HW52" s="78"/>
      <c r="HX52" s="78"/>
      <c r="HY52" s="78"/>
      <c r="HZ52" s="78"/>
      <c r="IA52" s="78"/>
      <c r="IB52" s="78"/>
      <c r="IC52" s="78"/>
      <c r="ID52" s="78"/>
      <c r="IE52" s="78"/>
      <c r="IF52" s="78"/>
      <c r="IG52" s="78"/>
      <c r="IH52" s="78"/>
      <c r="II52" s="78"/>
      <c r="IJ52" s="78"/>
      <c r="IK52" s="78"/>
      <c r="IL52" s="78"/>
      <c r="IM52" s="78"/>
      <c r="IN52" s="78"/>
      <c r="IO52" s="78"/>
      <c r="IP52" s="78"/>
      <c r="IQ52" s="78"/>
      <c r="IR52" s="78"/>
      <c r="IS52" s="78"/>
    </row>
    <row r="53" spans="1:253" ht="15">
      <c r="A53" s="40" t="s">
        <v>313</v>
      </c>
      <c r="B53" s="40" t="s">
        <v>314</v>
      </c>
      <c r="C53" s="40" t="s">
        <v>315</v>
      </c>
      <c r="D53" s="41" t="s">
        <v>96</v>
      </c>
      <c r="E53" s="40" t="s">
        <v>316</v>
      </c>
      <c r="F53" s="42" t="s">
        <v>317</v>
      </c>
      <c r="G53" s="43">
        <v>40378</v>
      </c>
      <c r="H53" s="43">
        <v>40403</v>
      </c>
      <c r="I53" s="40">
        <f t="shared" si="20"/>
        <v>25</v>
      </c>
      <c r="J53" s="43">
        <v>40403</v>
      </c>
      <c r="K53" s="44">
        <f t="shared" si="21"/>
        <v>25</v>
      </c>
      <c r="L53" s="43">
        <v>40470</v>
      </c>
      <c r="M53" s="43">
        <v>42341</v>
      </c>
      <c r="N53" s="40">
        <f t="shared" si="22"/>
        <v>1963</v>
      </c>
      <c r="O53" s="45">
        <f t="shared" si="23"/>
        <v>5.372222222222222</v>
      </c>
      <c r="P53" s="45">
        <f t="shared" si="24"/>
        <v>62.36666666666667</v>
      </c>
      <c r="Q53" s="45">
        <f t="shared" si="25"/>
        <v>59.36666666666667</v>
      </c>
      <c r="R53" s="46" t="s">
        <v>24</v>
      </c>
      <c r="S53" s="48">
        <v>0</v>
      </c>
      <c r="T53" s="48">
        <v>0</v>
      </c>
      <c r="U53" s="48">
        <v>0</v>
      </c>
      <c r="V53" s="48">
        <v>0</v>
      </c>
      <c r="W53" s="48">
        <v>277825</v>
      </c>
      <c r="X53" s="48">
        <v>7</v>
      </c>
      <c r="Y53" s="48">
        <v>0</v>
      </c>
      <c r="Z53" s="48">
        <v>0</v>
      </c>
      <c r="AA53" s="48">
        <f t="shared" si="35"/>
        <v>0</v>
      </c>
      <c r="AB53" s="48">
        <v>0</v>
      </c>
      <c r="AC53" s="48">
        <v>0</v>
      </c>
      <c r="AD53" s="48">
        <f t="shared" si="32"/>
        <v>0</v>
      </c>
      <c r="AE53" s="49">
        <v>0</v>
      </c>
      <c r="AF53" s="48">
        <v>56955</v>
      </c>
      <c r="AG53" s="48">
        <v>11391</v>
      </c>
      <c r="AH53" s="48">
        <f t="shared" si="26"/>
        <v>68346</v>
      </c>
      <c r="AI53" s="48">
        <v>0</v>
      </c>
      <c r="AJ53" s="48">
        <v>0</v>
      </c>
      <c r="AK53" s="48">
        <v>0</v>
      </c>
      <c r="AL53" s="48">
        <v>0</v>
      </c>
      <c r="AM53" s="48">
        <f t="shared" si="34"/>
        <v>0</v>
      </c>
      <c r="AN53" s="48">
        <v>0</v>
      </c>
      <c r="AO53" s="48">
        <v>0</v>
      </c>
      <c r="AP53" s="50"/>
      <c r="AQ53" s="48">
        <v>184893</v>
      </c>
      <c r="AR53" s="50">
        <f t="shared" si="13"/>
        <v>0.6655016647169981</v>
      </c>
      <c r="AS53" s="48">
        <f t="shared" si="27"/>
        <v>68346</v>
      </c>
      <c r="AT53" s="50">
        <f t="shared" si="36"/>
        <v>1</v>
      </c>
      <c r="AU53" s="48">
        <f t="shared" si="28"/>
        <v>0</v>
      </c>
      <c r="AV53" s="48">
        <f t="shared" si="29"/>
        <v>253239</v>
      </c>
      <c r="AW53" s="40">
        <v>8</v>
      </c>
      <c r="AX53" s="40">
        <v>37</v>
      </c>
      <c r="AY53" s="40">
        <v>0</v>
      </c>
      <c r="AZ53" s="40">
        <f t="shared" si="30"/>
        <v>45</v>
      </c>
      <c r="BA53" s="42" t="s">
        <v>162</v>
      </c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  <c r="HQ53" s="78"/>
      <c r="HR53" s="78"/>
      <c r="HS53" s="78"/>
      <c r="HT53" s="78"/>
      <c r="HU53" s="78"/>
      <c r="HV53" s="78"/>
      <c r="HW53" s="78"/>
      <c r="HX53" s="78"/>
      <c r="HY53" s="78"/>
      <c r="HZ53" s="78"/>
      <c r="IA53" s="78"/>
      <c r="IB53" s="78"/>
      <c r="IC53" s="78"/>
      <c r="ID53" s="78"/>
      <c r="IE53" s="78"/>
      <c r="IF53" s="78"/>
      <c r="IG53" s="78"/>
      <c r="IH53" s="78"/>
      <c r="II53" s="78"/>
      <c r="IJ53" s="78"/>
      <c r="IK53" s="78"/>
      <c r="IL53" s="78"/>
      <c r="IM53" s="78"/>
      <c r="IN53" s="78"/>
      <c r="IO53" s="78"/>
      <c r="IP53" s="78"/>
      <c r="IQ53" s="78"/>
      <c r="IR53" s="78"/>
      <c r="IS53" s="78"/>
    </row>
    <row r="54" spans="1:253" ht="15">
      <c r="A54" s="40" t="s">
        <v>269</v>
      </c>
      <c r="B54" s="40" t="s">
        <v>270</v>
      </c>
      <c r="C54" s="40" t="s">
        <v>271</v>
      </c>
      <c r="D54" s="41" t="s">
        <v>128</v>
      </c>
      <c r="E54" s="40" t="s">
        <v>272</v>
      </c>
      <c r="F54" s="42" t="s">
        <v>273</v>
      </c>
      <c r="G54" s="43">
        <v>40280</v>
      </c>
      <c r="H54" s="43">
        <v>40301</v>
      </c>
      <c r="I54" s="40">
        <f t="shared" si="20"/>
        <v>21</v>
      </c>
      <c r="J54" s="43">
        <v>40301</v>
      </c>
      <c r="K54" s="44">
        <f t="shared" si="21"/>
        <v>21</v>
      </c>
      <c r="L54" s="43">
        <v>40722</v>
      </c>
      <c r="M54" s="43">
        <v>42584</v>
      </c>
      <c r="N54" s="40">
        <f t="shared" si="22"/>
        <v>2304</v>
      </c>
      <c r="O54" s="45">
        <f t="shared" si="23"/>
        <v>6.305555555555555</v>
      </c>
      <c r="P54" s="45">
        <f t="shared" si="24"/>
        <v>62.06666666666667</v>
      </c>
      <c r="Q54" s="45">
        <f t="shared" si="25"/>
        <v>59.06666666666667</v>
      </c>
      <c r="R54" s="46" t="s">
        <v>24</v>
      </c>
      <c r="S54" s="48">
        <v>0</v>
      </c>
      <c r="T54" s="48">
        <v>0</v>
      </c>
      <c r="U54" s="48">
        <v>0</v>
      </c>
      <c r="V54" s="48">
        <v>0</v>
      </c>
      <c r="W54" s="48">
        <v>380499.39</v>
      </c>
      <c r="X54" s="48">
        <v>14</v>
      </c>
      <c r="Y54" s="48">
        <v>6</v>
      </c>
      <c r="Z54" s="48">
        <v>2</v>
      </c>
      <c r="AA54" s="48">
        <f t="shared" si="35"/>
        <v>2</v>
      </c>
      <c r="AB54" s="48">
        <v>400</v>
      </c>
      <c r="AC54" s="48">
        <v>200</v>
      </c>
      <c r="AD54" s="48">
        <f t="shared" si="32"/>
        <v>200</v>
      </c>
      <c r="AE54" s="49">
        <f>(AD54/AB54)*100</f>
        <v>50</v>
      </c>
      <c r="AF54" s="48">
        <v>55215</v>
      </c>
      <c r="AG54" s="48">
        <v>11369</v>
      </c>
      <c r="AH54" s="48">
        <f t="shared" si="26"/>
        <v>66584</v>
      </c>
      <c r="AI54" s="48">
        <v>0</v>
      </c>
      <c r="AJ54" s="48">
        <v>0</v>
      </c>
      <c r="AK54" s="48">
        <v>0</v>
      </c>
      <c r="AL54" s="48">
        <v>0</v>
      </c>
      <c r="AM54" s="48">
        <v>0</v>
      </c>
      <c r="AN54" s="48">
        <v>0</v>
      </c>
      <c r="AO54" s="48">
        <v>0</v>
      </c>
      <c r="AP54" s="50"/>
      <c r="AQ54" s="48">
        <v>148842</v>
      </c>
      <c r="AR54" s="50">
        <f t="shared" si="13"/>
        <v>0.39117539715372474</v>
      </c>
      <c r="AS54" s="48">
        <f t="shared" si="27"/>
        <v>66584</v>
      </c>
      <c r="AT54" s="50">
        <f t="shared" si="36"/>
        <v>1</v>
      </c>
      <c r="AU54" s="48">
        <f t="shared" si="28"/>
        <v>0</v>
      </c>
      <c r="AV54" s="48">
        <f t="shared" si="29"/>
        <v>215426</v>
      </c>
      <c r="AW54" s="40">
        <v>10</v>
      </c>
      <c r="AX54" s="40">
        <v>75</v>
      </c>
      <c r="AY54" s="40">
        <v>5</v>
      </c>
      <c r="AZ54" s="40">
        <f t="shared" si="30"/>
        <v>90</v>
      </c>
      <c r="BA54" s="42" t="s">
        <v>162</v>
      </c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  <c r="HX54" s="78"/>
      <c r="HY54" s="78"/>
      <c r="HZ54" s="78"/>
      <c r="IA54" s="78"/>
      <c r="IB54" s="78"/>
      <c r="IC54" s="78"/>
      <c r="ID54" s="78"/>
      <c r="IE54" s="78"/>
      <c r="IF54" s="78"/>
      <c r="IG54" s="78"/>
      <c r="IH54" s="78"/>
      <c r="II54" s="78"/>
      <c r="IJ54" s="78"/>
      <c r="IK54" s="78"/>
      <c r="IL54" s="78"/>
      <c r="IM54" s="78"/>
      <c r="IN54" s="78"/>
      <c r="IO54" s="78"/>
      <c r="IP54" s="78"/>
      <c r="IQ54" s="78"/>
      <c r="IR54" s="78"/>
      <c r="IS54" s="78"/>
    </row>
    <row r="55" spans="1:253" s="64" customFormat="1" ht="15">
      <c r="A55" s="40" t="s">
        <v>269</v>
      </c>
      <c r="B55" s="40" t="s">
        <v>282</v>
      </c>
      <c r="C55" s="40" t="s">
        <v>283</v>
      </c>
      <c r="D55" s="41" t="s">
        <v>249</v>
      </c>
      <c r="E55" s="40" t="s">
        <v>284</v>
      </c>
      <c r="F55" s="42" t="s">
        <v>285</v>
      </c>
      <c r="G55" s="43">
        <v>41219</v>
      </c>
      <c r="H55" s="43">
        <v>41241</v>
      </c>
      <c r="I55" s="40">
        <f t="shared" si="20"/>
        <v>22</v>
      </c>
      <c r="J55" s="43">
        <v>41241</v>
      </c>
      <c r="K55" s="44">
        <f t="shared" si="21"/>
        <v>22</v>
      </c>
      <c r="L55" s="43">
        <v>41393</v>
      </c>
      <c r="M55" s="43">
        <v>42984</v>
      </c>
      <c r="N55" s="40">
        <f t="shared" si="22"/>
        <v>1765</v>
      </c>
      <c r="O55" s="45">
        <f t="shared" si="23"/>
        <v>4.833333333333333</v>
      </c>
      <c r="P55" s="45">
        <f t="shared" si="24"/>
        <v>53.03333333333333</v>
      </c>
      <c r="Q55" s="45">
        <f t="shared" si="25"/>
        <v>50.03333333333333</v>
      </c>
      <c r="R55" s="46" t="s">
        <v>24</v>
      </c>
      <c r="S55" s="48">
        <v>0</v>
      </c>
      <c r="T55" s="48">
        <v>0</v>
      </c>
      <c r="U55" s="48">
        <v>0</v>
      </c>
      <c r="V55" s="48">
        <v>0</v>
      </c>
      <c r="W55" s="48">
        <v>611966</v>
      </c>
      <c r="X55" s="48">
        <v>8</v>
      </c>
      <c r="Y55" s="48">
        <v>0</v>
      </c>
      <c r="Z55" s="48">
        <v>0</v>
      </c>
      <c r="AA55" s="48">
        <f t="shared" si="35"/>
        <v>0</v>
      </c>
      <c r="AB55" s="48">
        <v>0</v>
      </c>
      <c r="AC55" s="48">
        <v>0</v>
      </c>
      <c r="AD55" s="48">
        <f t="shared" si="32"/>
        <v>0</v>
      </c>
      <c r="AE55" s="49">
        <v>0</v>
      </c>
      <c r="AF55" s="48">
        <v>47190</v>
      </c>
      <c r="AG55" s="48">
        <v>9438</v>
      </c>
      <c r="AH55" s="48">
        <f t="shared" si="26"/>
        <v>56628</v>
      </c>
      <c r="AI55" s="48">
        <v>0</v>
      </c>
      <c r="AJ55" s="48">
        <v>0</v>
      </c>
      <c r="AK55" s="48">
        <v>0</v>
      </c>
      <c r="AL55" s="48">
        <v>0</v>
      </c>
      <c r="AM55" s="48">
        <f aca="true" t="shared" si="37" ref="AM55:AM80">AK55*AL55</f>
        <v>0</v>
      </c>
      <c r="AN55" s="48">
        <v>0</v>
      </c>
      <c r="AO55" s="48">
        <v>0</v>
      </c>
      <c r="AP55" s="50"/>
      <c r="AQ55" s="48">
        <v>611966</v>
      </c>
      <c r="AR55" s="50">
        <f t="shared" si="13"/>
        <v>1</v>
      </c>
      <c r="AS55" s="48">
        <f t="shared" si="27"/>
        <v>56628</v>
      </c>
      <c r="AT55" s="50">
        <f t="shared" si="36"/>
        <v>1</v>
      </c>
      <c r="AU55" s="48">
        <f t="shared" si="28"/>
        <v>0</v>
      </c>
      <c r="AV55" s="48">
        <f t="shared" si="29"/>
        <v>668594</v>
      </c>
      <c r="AW55" s="40">
        <v>8</v>
      </c>
      <c r="AX55" s="40">
        <v>21</v>
      </c>
      <c r="AY55" s="40">
        <v>8</v>
      </c>
      <c r="AZ55" s="40">
        <f t="shared" si="30"/>
        <v>37</v>
      </c>
      <c r="BA55" s="42" t="s">
        <v>162</v>
      </c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  <c r="GI55" s="78"/>
      <c r="GJ55" s="78"/>
      <c r="GK55" s="78"/>
      <c r="GL55" s="78"/>
      <c r="GM55" s="78"/>
      <c r="GN55" s="78"/>
      <c r="GO55" s="78"/>
      <c r="GP55" s="78"/>
      <c r="GQ55" s="78"/>
      <c r="GR55" s="78"/>
      <c r="GS55" s="78"/>
      <c r="GT55" s="78"/>
      <c r="GU55" s="78"/>
      <c r="GV55" s="78"/>
      <c r="GW55" s="78"/>
      <c r="GX55" s="78"/>
      <c r="GY55" s="78"/>
      <c r="GZ55" s="78"/>
      <c r="HA55" s="78"/>
      <c r="HB55" s="78"/>
      <c r="HC55" s="78"/>
      <c r="HD55" s="78"/>
      <c r="HE55" s="78"/>
      <c r="HF55" s="78"/>
      <c r="HG55" s="78"/>
      <c r="HH55" s="78"/>
      <c r="HI55" s="78"/>
      <c r="HJ55" s="78"/>
      <c r="HK55" s="78"/>
      <c r="HL55" s="78"/>
      <c r="HM55" s="78"/>
      <c r="HN55" s="78"/>
      <c r="HO55" s="78"/>
      <c r="HP55" s="78"/>
      <c r="HQ55" s="78"/>
      <c r="HR55" s="78"/>
      <c r="HS55" s="78"/>
      <c r="HT55" s="78"/>
      <c r="HU55" s="78"/>
      <c r="HV55" s="78"/>
      <c r="HW55" s="78"/>
      <c r="HX55" s="78"/>
      <c r="HY55" s="78"/>
      <c r="HZ55" s="78"/>
      <c r="IA55" s="78"/>
      <c r="IB55" s="78"/>
      <c r="IC55" s="78"/>
      <c r="ID55" s="78"/>
      <c r="IE55" s="78"/>
      <c r="IF55" s="78"/>
      <c r="IG55" s="78"/>
      <c r="IH55" s="78"/>
      <c r="II55" s="78"/>
      <c r="IJ55" s="78"/>
      <c r="IK55" s="78"/>
      <c r="IL55" s="78"/>
      <c r="IM55" s="78"/>
      <c r="IN55" s="78"/>
      <c r="IO55" s="78"/>
      <c r="IP55" s="78"/>
      <c r="IQ55" s="78"/>
      <c r="IR55" s="78"/>
      <c r="IS55" s="78"/>
    </row>
    <row r="56" spans="1:253" ht="15">
      <c r="A56" s="40" t="s">
        <v>269</v>
      </c>
      <c r="B56" s="40" t="s">
        <v>274</v>
      </c>
      <c r="C56" s="40" t="s">
        <v>275</v>
      </c>
      <c r="D56" s="41" t="s">
        <v>586</v>
      </c>
      <c r="E56" s="40" t="s">
        <v>276</v>
      </c>
      <c r="F56" s="42" t="s">
        <v>277</v>
      </c>
      <c r="G56" s="43">
        <v>40995</v>
      </c>
      <c r="H56" s="43">
        <v>41029</v>
      </c>
      <c r="I56" s="40">
        <f aca="true" t="shared" si="38" ref="I56:I82">H56-G56</f>
        <v>34</v>
      </c>
      <c r="J56" s="43">
        <v>41029</v>
      </c>
      <c r="K56" s="44">
        <f aca="true" t="shared" si="39" ref="K56:K82">J56-G56</f>
        <v>34</v>
      </c>
      <c r="L56" s="43">
        <v>41089</v>
      </c>
      <c r="M56" s="43">
        <v>43007</v>
      </c>
      <c r="N56" s="40">
        <f aca="true" t="shared" si="40" ref="N56:N82">M56-G56</f>
        <v>2012</v>
      </c>
      <c r="O56" s="45">
        <f aca="true" t="shared" si="41" ref="O56:O82">YEARFRAC(G56,M56)</f>
        <v>5.5055555555555555</v>
      </c>
      <c r="P56" s="45">
        <f aca="true" t="shared" si="42" ref="P56:P82">(M56-L56)/30</f>
        <v>63.93333333333333</v>
      </c>
      <c r="Q56" s="45">
        <f aca="true" t="shared" si="43" ref="Q56:Q82">((M56-L56)/30)-3</f>
        <v>60.93333333333333</v>
      </c>
      <c r="R56" s="46" t="s">
        <v>24</v>
      </c>
      <c r="S56" s="48">
        <v>0</v>
      </c>
      <c r="T56" s="48">
        <v>0</v>
      </c>
      <c r="U56" s="48">
        <v>0</v>
      </c>
      <c r="V56" s="48">
        <v>0</v>
      </c>
      <c r="W56" s="48">
        <v>1021757.15</v>
      </c>
      <c r="X56" s="48">
        <v>13</v>
      </c>
      <c r="Y56" s="48">
        <v>4</v>
      </c>
      <c r="Z56" s="48">
        <v>1</v>
      </c>
      <c r="AA56" s="48">
        <f t="shared" si="35"/>
        <v>1</v>
      </c>
      <c r="AB56" s="48">
        <v>200</v>
      </c>
      <c r="AC56" s="48">
        <v>200</v>
      </c>
      <c r="AD56" s="48">
        <f t="shared" si="32"/>
        <v>0</v>
      </c>
      <c r="AE56" s="49">
        <f>(AD56/AB56)*100</f>
        <v>0</v>
      </c>
      <c r="AF56" s="48">
        <v>56205</v>
      </c>
      <c r="AG56" s="48">
        <v>12277.8</v>
      </c>
      <c r="AH56" s="48">
        <f aca="true" t="shared" si="44" ref="AH56:AH82">AF56+AG56</f>
        <v>68482.8</v>
      </c>
      <c r="AI56" s="48">
        <v>0</v>
      </c>
      <c r="AJ56" s="48">
        <v>0</v>
      </c>
      <c r="AK56" s="48">
        <v>0</v>
      </c>
      <c r="AL56" s="48">
        <v>0</v>
      </c>
      <c r="AM56" s="48">
        <f t="shared" si="37"/>
        <v>0</v>
      </c>
      <c r="AN56" s="48">
        <v>0</v>
      </c>
      <c r="AO56" s="48">
        <v>0</v>
      </c>
      <c r="AP56" s="50"/>
      <c r="AQ56" s="48">
        <v>385810</v>
      </c>
      <c r="AR56" s="50">
        <f t="shared" si="13"/>
        <v>0.377594617272803</v>
      </c>
      <c r="AS56" s="48">
        <f aca="true" t="shared" si="45" ref="AS56:AS82">SUM(AF56,AG56)</f>
        <v>68482.8</v>
      </c>
      <c r="AT56" s="50">
        <f t="shared" si="36"/>
        <v>1</v>
      </c>
      <c r="AU56" s="48">
        <f aca="true" t="shared" si="46" ref="AU56:AU82">AM56+AN56</f>
        <v>0</v>
      </c>
      <c r="AV56" s="48">
        <f aca="true" t="shared" si="47" ref="AV56:AV82">AU56+AS56+AQ56+AO56+AI56+AJ56</f>
        <v>454292.8</v>
      </c>
      <c r="AW56" s="40">
        <v>10</v>
      </c>
      <c r="AX56" s="40">
        <v>50</v>
      </c>
      <c r="AY56" s="40">
        <v>0</v>
      </c>
      <c r="AZ56" s="40">
        <f aca="true" t="shared" si="48" ref="AZ56:AZ82">SUM(AW56,AX56,AY56)</f>
        <v>60</v>
      </c>
      <c r="BA56" s="42" t="s">
        <v>162</v>
      </c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78"/>
      <c r="GE56" s="78"/>
      <c r="GF56" s="78"/>
      <c r="GG56" s="78"/>
      <c r="GH56" s="78"/>
      <c r="GI56" s="78"/>
      <c r="GJ56" s="78"/>
      <c r="GK56" s="78"/>
      <c r="GL56" s="78"/>
      <c r="GM56" s="78"/>
      <c r="GN56" s="78"/>
      <c r="GO56" s="78"/>
      <c r="GP56" s="78"/>
      <c r="GQ56" s="78"/>
      <c r="GR56" s="78"/>
      <c r="GS56" s="78"/>
      <c r="GT56" s="78"/>
      <c r="GU56" s="78"/>
      <c r="GV56" s="78"/>
      <c r="GW56" s="78"/>
      <c r="GX56" s="78"/>
      <c r="GY56" s="78"/>
      <c r="GZ56" s="78"/>
      <c r="HA56" s="78"/>
      <c r="HB56" s="78"/>
      <c r="HC56" s="78"/>
      <c r="HD56" s="78"/>
      <c r="HE56" s="78"/>
      <c r="HF56" s="78"/>
      <c r="HG56" s="78"/>
      <c r="HH56" s="78"/>
      <c r="HI56" s="78"/>
      <c r="HJ56" s="78"/>
      <c r="HK56" s="78"/>
      <c r="HL56" s="78"/>
      <c r="HM56" s="78"/>
      <c r="HN56" s="78"/>
      <c r="HO56" s="78"/>
      <c r="HP56" s="78"/>
      <c r="HQ56" s="78"/>
      <c r="HR56" s="78"/>
      <c r="HS56" s="78"/>
      <c r="HT56" s="78"/>
      <c r="HU56" s="78"/>
      <c r="HV56" s="78"/>
      <c r="HW56" s="78"/>
      <c r="HX56" s="78"/>
      <c r="HY56" s="78"/>
      <c r="HZ56" s="78"/>
      <c r="IA56" s="78"/>
      <c r="IB56" s="78"/>
      <c r="IC56" s="78"/>
      <c r="ID56" s="78"/>
      <c r="IE56" s="78"/>
      <c r="IF56" s="78"/>
      <c r="IG56" s="78"/>
      <c r="IH56" s="78"/>
      <c r="II56" s="78"/>
      <c r="IJ56" s="78"/>
      <c r="IK56" s="78"/>
      <c r="IL56" s="78"/>
      <c r="IM56" s="78"/>
      <c r="IN56" s="78"/>
      <c r="IO56" s="78"/>
      <c r="IP56" s="78"/>
      <c r="IQ56" s="78"/>
      <c r="IR56" s="78"/>
      <c r="IS56" s="78"/>
    </row>
    <row r="57" spans="1:253" ht="15">
      <c r="A57" s="40" t="s">
        <v>269</v>
      </c>
      <c r="B57" s="40" t="s">
        <v>278</v>
      </c>
      <c r="C57" s="40" t="s">
        <v>279</v>
      </c>
      <c r="D57" s="41" t="s">
        <v>96</v>
      </c>
      <c r="E57" s="40" t="s">
        <v>280</v>
      </c>
      <c r="F57" s="42" t="s">
        <v>281</v>
      </c>
      <c r="G57" s="43">
        <v>41047</v>
      </c>
      <c r="H57" s="43">
        <v>41074</v>
      </c>
      <c r="I57" s="40">
        <f t="shared" si="38"/>
        <v>27</v>
      </c>
      <c r="J57" s="43">
        <v>41074</v>
      </c>
      <c r="K57" s="44">
        <f t="shared" si="39"/>
        <v>27</v>
      </c>
      <c r="L57" s="43">
        <v>41186</v>
      </c>
      <c r="M57" s="43">
        <v>43126</v>
      </c>
      <c r="N57" s="40">
        <f t="shared" si="40"/>
        <v>2079</v>
      </c>
      <c r="O57" s="45">
        <f t="shared" si="41"/>
        <v>5.688888888888889</v>
      </c>
      <c r="P57" s="45">
        <f t="shared" si="42"/>
        <v>64.66666666666667</v>
      </c>
      <c r="Q57" s="45">
        <f t="shared" si="43"/>
        <v>61.66666666666667</v>
      </c>
      <c r="R57" s="46" t="s">
        <v>24</v>
      </c>
      <c r="S57" s="48">
        <v>0</v>
      </c>
      <c r="T57" s="48">
        <v>0</v>
      </c>
      <c r="U57" s="48">
        <v>0</v>
      </c>
      <c r="V57" s="48">
        <v>0</v>
      </c>
      <c r="W57" s="48">
        <v>1220365.43</v>
      </c>
      <c r="X57" s="48">
        <v>10</v>
      </c>
      <c r="Y57" s="48">
        <v>4</v>
      </c>
      <c r="Z57" s="48">
        <v>2</v>
      </c>
      <c r="AA57" s="48">
        <f t="shared" si="35"/>
        <v>2</v>
      </c>
      <c r="AB57" s="48">
        <v>400</v>
      </c>
      <c r="AC57" s="48">
        <v>200</v>
      </c>
      <c r="AD57" s="48">
        <f t="shared" si="32"/>
        <v>200</v>
      </c>
      <c r="AE57" s="49">
        <f>(AD57/AB57)*100</f>
        <v>50</v>
      </c>
      <c r="AF57" s="48">
        <v>58057.5</v>
      </c>
      <c r="AG57" s="48">
        <v>10885</v>
      </c>
      <c r="AH57" s="48">
        <f t="shared" si="44"/>
        <v>68942.5</v>
      </c>
      <c r="AI57" s="48">
        <v>0</v>
      </c>
      <c r="AJ57" s="48">
        <v>0</v>
      </c>
      <c r="AK57" s="48">
        <v>2700</v>
      </c>
      <c r="AL57" s="48">
        <v>24</v>
      </c>
      <c r="AM57" s="48">
        <f t="shared" si="37"/>
        <v>64800</v>
      </c>
      <c r="AN57" s="48">
        <v>0</v>
      </c>
      <c r="AO57" s="48">
        <v>0</v>
      </c>
      <c r="AP57" s="50"/>
      <c r="AQ57" s="48">
        <v>469787</v>
      </c>
      <c r="AR57" s="50">
        <f aca="true" t="shared" si="49" ref="AR57:AR106">(AQ57/W57)</f>
        <v>0.3849560045305446</v>
      </c>
      <c r="AS57" s="48">
        <f t="shared" si="45"/>
        <v>68942.5</v>
      </c>
      <c r="AT57" s="50">
        <f t="shared" si="36"/>
        <v>1</v>
      </c>
      <c r="AU57" s="48">
        <f t="shared" si="46"/>
        <v>64800</v>
      </c>
      <c r="AV57" s="48">
        <f t="shared" si="47"/>
        <v>603529.5</v>
      </c>
      <c r="AW57" s="40">
        <v>6</v>
      </c>
      <c r="AX57" s="40">
        <v>29</v>
      </c>
      <c r="AY57" s="40">
        <v>11</v>
      </c>
      <c r="AZ57" s="40">
        <f t="shared" si="48"/>
        <v>46</v>
      </c>
      <c r="BA57" s="42" t="s">
        <v>162</v>
      </c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78"/>
      <c r="GB57" s="78"/>
      <c r="GC57" s="78"/>
      <c r="GD57" s="78"/>
      <c r="GE57" s="78"/>
      <c r="GF57" s="78"/>
      <c r="GG57" s="78"/>
      <c r="GH57" s="78"/>
      <c r="GI57" s="78"/>
      <c r="GJ57" s="78"/>
      <c r="GK57" s="78"/>
      <c r="GL57" s="78"/>
      <c r="GM57" s="78"/>
      <c r="GN57" s="78"/>
      <c r="GO57" s="78"/>
      <c r="GP57" s="78"/>
      <c r="GQ57" s="78"/>
      <c r="GR57" s="78"/>
      <c r="GS57" s="78"/>
      <c r="GT57" s="78"/>
      <c r="GU57" s="78"/>
      <c r="GV57" s="78"/>
      <c r="GW57" s="78"/>
      <c r="GX57" s="78"/>
      <c r="GY57" s="78"/>
      <c r="GZ57" s="78"/>
      <c r="HA57" s="78"/>
      <c r="HB57" s="78"/>
      <c r="HC57" s="78"/>
      <c r="HD57" s="78"/>
      <c r="HE57" s="78"/>
      <c r="HF57" s="78"/>
      <c r="HG57" s="78"/>
      <c r="HH57" s="78"/>
      <c r="HI57" s="78"/>
      <c r="HJ57" s="78"/>
      <c r="HK57" s="78"/>
      <c r="HL57" s="78"/>
      <c r="HM57" s="78"/>
      <c r="HN57" s="78"/>
      <c r="HO57" s="78"/>
      <c r="HP57" s="78"/>
      <c r="HQ57" s="78"/>
      <c r="HR57" s="78"/>
      <c r="HS57" s="78"/>
      <c r="HT57" s="78"/>
      <c r="HU57" s="78"/>
      <c r="HV57" s="78"/>
      <c r="HW57" s="78"/>
      <c r="HX57" s="78"/>
      <c r="HY57" s="78"/>
      <c r="HZ57" s="78"/>
      <c r="IA57" s="78"/>
      <c r="IB57" s="78"/>
      <c r="IC57" s="78"/>
      <c r="ID57" s="78"/>
      <c r="IE57" s="78"/>
      <c r="IF57" s="78"/>
      <c r="IG57" s="78"/>
      <c r="IH57" s="78"/>
      <c r="II57" s="78"/>
      <c r="IJ57" s="78"/>
      <c r="IK57" s="78"/>
      <c r="IL57" s="78"/>
      <c r="IM57" s="78"/>
      <c r="IN57" s="78"/>
      <c r="IO57" s="78"/>
      <c r="IP57" s="78"/>
      <c r="IQ57" s="78"/>
      <c r="IR57" s="78"/>
      <c r="IS57" s="78"/>
    </row>
    <row r="58" spans="1:253" ht="15">
      <c r="A58" s="40" t="s">
        <v>265</v>
      </c>
      <c r="B58" s="40" t="s">
        <v>266</v>
      </c>
      <c r="C58" s="40" t="s">
        <v>267</v>
      </c>
      <c r="D58" s="41" t="s">
        <v>128</v>
      </c>
      <c r="E58" s="40" t="s">
        <v>268</v>
      </c>
      <c r="F58" s="42"/>
      <c r="G58" s="43">
        <v>40941</v>
      </c>
      <c r="H58" s="43">
        <v>40989</v>
      </c>
      <c r="I58" s="40">
        <f t="shared" si="38"/>
        <v>48</v>
      </c>
      <c r="J58" s="43">
        <v>40989</v>
      </c>
      <c r="K58" s="44">
        <f t="shared" si="39"/>
        <v>48</v>
      </c>
      <c r="L58" s="43">
        <v>41129</v>
      </c>
      <c r="M58" s="43">
        <v>42986</v>
      </c>
      <c r="N58" s="40">
        <f t="shared" si="40"/>
        <v>2045</v>
      </c>
      <c r="O58" s="45">
        <f t="shared" si="41"/>
        <v>5.6</v>
      </c>
      <c r="P58" s="45">
        <f t="shared" si="42"/>
        <v>61.9</v>
      </c>
      <c r="Q58" s="45">
        <f t="shared" si="43"/>
        <v>58.9</v>
      </c>
      <c r="R58" s="46" t="s">
        <v>24</v>
      </c>
      <c r="S58" s="48">
        <v>0</v>
      </c>
      <c r="T58" s="48">
        <v>0</v>
      </c>
      <c r="U58" s="48">
        <v>0</v>
      </c>
      <c r="V58" s="48">
        <v>0</v>
      </c>
      <c r="W58" s="48">
        <v>412674.37</v>
      </c>
      <c r="X58" s="48">
        <v>19</v>
      </c>
      <c r="Y58" s="48">
        <v>15</v>
      </c>
      <c r="Z58" s="48">
        <v>5</v>
      </c>
      <c r="AA58" s="48">
        <f t="shared" si="35"/>
        <v>5</v>
      </c>
      <c r="AB58" s="48">
        <v>1000</v>
      </c>
      <c r="AC58" s="48">
        <v>200</v>
      </c>
      <c r="AD58" s="48">
        <f t="shared" si="32"/>
        <v>800</v>
      </c>
      <c r="AE58" s="49">
        <f>(AD58/AB58)*100</f>
        <v>80</v>
      </c>
      <c r="AF58" s="48">
        <v>52087</v>
      </c>
      <c r="AG58" s="48">
        <v>10462</v>
      </c>
      <c r="AH58" s="48">
        <f t="shared" si="44"/>
        <v>62549</v>
      </c>
      <c r="AI58" s="48">
        <v>0</v>
      </c>
      <c r="AJ58" s="48">
        <v>0</v>
      </c>
      <c r="AK58" s="48">
        <v>0</v>
      </c>
      <c r="AL58" s="48">
        <v>0</v>
      </c>
      <c r="AM58" s="48">
        <f t="shared" si="37"/>
        <v>0</v>
      </c>
      <c r="AN58" s="48">
        <v>0</v>
      </c>
      <c r="AO58" s="48">
        <v>0</v>
      </c>
      <c r="AP58" s="50"/>
      <c r="AQ58" s="48">
        <v>136393</v>
      </c>
      <c r="AR58" s="50">
        <f t="shared" si="49"/>
        <v>0.33050998539114507</v>
      </c>
      <c r="AS58" s="48">
        <f t="shared" si="45"/>
        <v>62549</v>
      </c>
      <c r="AT58" s="50">
        <f t="shared" si="36"/>
        <v>1</v>
      </c>
      <c r="AU58" s="48">
        <f t="shared" si="46"/>
        <v>0</v>
      </c>
      <c r="AV58" s="48">
        <f t="shared" si="47"/>
        <v>198942</v>
      </c>
      <c r="AW58" s="40">
        <v>11</v>
      </c>
      <c r="AX58" s="40">
        <v>17</v>
      </c>
      <c r="AY58" s="40">
        <v>0</v>
      </c>
      <c r="AZ58" s="40">
        <f t="shared" si="48"/>
        <v>28</v>
      </c>
      <c r="BA58" s="42" t="s">
        <v>162</v>
      </c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  <c r="FU58" s="78"/>
      <c r="FV58" s="78"/>
      <c r="FW58" s="78"/>
      <c r="FX58" s="78"/>
      <c r="FY58" s="78"/>
      <c r="FZ58" s="78"/>
      <c r="GA58" s="78"/>
      <c r="GB58" s="78"/>
      <c r="GC58" s="78"/>
      <c r="GD58" s="78"/>
      <c r="GE58" s="78"/>
      <c r="GF58" s="78"/>
      <c r="GG58" s="78"/>
      <c r="GH58" s="78"/>
      <c r="GI58" s="78"/>
      <c r="GJ58" s="78"/>
      <c r="GK58" s="78"/>
      <c r="GL58" s="78"/>
      <c r="GM58" s="78"/>
      <c r="GN58" s="78"/>
      <c r="GO58" s="78"/>
      <c r="GP58" s="78"/>
      <c r="GQ58" s="78"/>
      <c r="GR58" s="78"/>
      <c r="GS58" s="78"/>
      <c r="GT58" s="78"/>
      <c r="GU58" s="78"/>
      <c r="GV58" s="78"/>
      <c r="GW58" s="78"/>
      <c r="GX58" s="78"/>
      <c r="GY58" s="78"/>
      <c r="GZ58" s="78"/>
      <c r="HA58" s="78"/>
      <c r="HB58" s="78"/>
      <c r="HC58" s="78"/>
      <c r="HD58" s="78"/>
      <c r="HE58" s="78"/>
      <c r="HF58" s="78"/>
      <c r="HG58" s="78"/>
      <c r="HH58" s="78"/>
      <c r="HI58" s="78"/>
      <c r="HJ58" s="78"/>
      <c r="HK58" s="78"/>
      <c r="HL58" s="78"/>
      <c r="HM58" s="78"/>
      <c r="HN58" s="78"/>
      <c r="HO58" s="78"/>
      <c r="HP58" s="78"/>
      <c r="HQ58" s="78"/>
      <c r="HR58" s="78"/>
      <c r="HS58" s="78"/>
      <c r="HT58" s="78"/>
      <c r="HU58" s="78"/>
      <c r="HV58" s="78"/>
      <c r="HW58" s="78"/>
      <c r="HX58" s="78"/>
      <c r="HY58" s="78"/>
      <c r="HZ58" s="78"/>
      <c r="IA58" s="78"/>
      <c r="IB58" s="78"/>
      <c r="IC58" s="78"/>
      <c r="ID58" s="78"/>
      <c r="IE58" s="78"/>
      <c r="IF58" s="78"/>
      <c r="IG58" s="78"/>
      <c r="IH58" s="78"/>
      <c r="II58" s="78"/>
      <c r="IJ58" s="78"/>
      <c r="IK58" s="78"/>
      <c r="IL58" s="78"/>
      <c r="IM58" s="78"/>
      <c r="IN58" s="78"/>
      <c r="IO58" s="78"/>
      <c r="IP58" s="78"/>
      <c r="IQ58" s="78"/>
      <c r="IR58" s="78"/>
      <c r="IS58" s="78"/>
    </row>
    <row r="59" spans="1:253" ht="15">
      <c r="A59" s="40" t="s">
        <v>382</v>
      </c>
      <c r="B59" s="40" t="s">
        <v>383</v>
      </c>
      <c r="C59" s="40" t="s">
        <v>384</v>
      </c>
      <c r="D59" s="41" t="s">
        <v>96</v>
      </c>
      <c r="E59" s="40" t="s">
        <v>385</v>
      </c>
      <c r="F59" s="42" t="s">
        <v>386</v>
      </c>
      <c r="G59" s="43">
        <v>41579</v>
      </c>
      <c r="H59" s="43">
        <v>41607</v>
      </c>
      <c r="I59" s="40">
        <f t="shared" si="38"/>
        <v>28</v>
      </c>
      <c r="J59" s="43">
        <v>41607</v>
      </c>
      <c r="K59" s="44">
        <f t="shared" si="39"/>
        <v>28</v>
      </c>
      <c r="L59" s="43">
        <v>41663</v>
      </c>
      <c r="M59" s="43">
        <v>42313</v>
      </c>
      <c r="N59" s="40">
        <f t="shared" si="40"/>
        <v>734</v>
      </c>
      <c r="O59" s="45">
        <f t="shared" si="41"/>
        <v>2.011111111111111</v>
      </c>
      <c r="P59" s="45">
        <f t="shared" si="42"/>
        <v>21.666666666666668</v>
      </c>
      <c r="Q59" s="45">
        <f t="shared" si="43"/>
        <v>18.666666666666668</v>
      </c>
      <c r="R59" s="46" t="s">
        <v>24</v>
      </c>
      <c r="S59" s="48">
        <v>0</v>
      </c>
      <c r="T59" s="48">
        <v>0</v>
      </c>
      <c r="U59" s="48">
        <v>0</v>
      </c>
      <c r="V59" s="48">
        <v>0</v>
      </c>
      <c r="W59" s="48">
        <v>56183</v>
      </c>
      <c r="X59" s="48">
        <v>4</v>
      </c>
      <c r="Y59" s="48">
        <v>2</v>
      </c>
      <c r="Z59" s="48">
        <v>0</v>
      </c>
      <c r="AA59" s="48">
        <f t="shared" si="35"/>
        <v>0</v>
      </c>
      <c r="AB59" s="48">
        <v>0</v>
      </c>
      <c r="AC59" s="48">
        <v>0</v>
      </c>
      <c r="AD59" s="48">
        <f t="shared" si="32"/>
        <v>0</v>
      </c>
      <c r="AE59" s="49">
        <v>0</v>
      </c>
      <c r="AF59" s="48">
        <v>17242</v>
      </c>
      <c r="AG59" s="48">
        <v>5977</v>
      </c>
      <c r="AH59" s="48">
        <f t="shared" si="44"/>
        <v>23219</v>
      </c>
      <c r="AI59" s="48">
        <v>0</v>
      </c>
      <c r="AJ59" s="48">
        <v>0</v>
      </c>
      <c r="AK59" s="48">
        <v>0</v>
      </c>
      <c r="AL59" s="48">
        <v>0</v>
      </c>
      <c r="AM59" s="48">
        <f t="shared" si="37"/>
        <v>0</v>
      </c>
      <c r="AN59" s="48">
        <v>0</v>
      </c>
      <c r="AO59" s="48">
        <v>0</v>
      </c>
      <c r="AP59" s="50"/>
      <c r="AQ59" s="48">
        <v>56183</v>
      </c>
      <c r="AR59" s="50">
        <f t="shared" si="49"/>
        <v>1</v>
      </c>
      <c r="AS59" s="48">
        <f t="shared" si="45"/>
        <v>23219</v>
      </c>
      <c r="AT59" s="50">
        <f t="shared" si="36"/>
        <v>1</v>
      </c>
      <c r="AU59" s="48">
        <f t="shared" si="46"/>
        <v>0</v>
      </c>
      <c r="AV59" s="48">
        <f t="shared" si="47"/>
        <v>79402</v>
      </c>
      <c r="AW59" s="40">
        <v>10</v>
      </c>
      <c r="AX59" s="40">
        <v>24</v>
      </c>
      <c r="AY59" s="40">
        <v>0</v>
      </c>
      <c r="AZ59" s="40">
        <f t="shared" si="48"/>
        <v>34</v>
      </c>
      <c r="BA59" s="42" t="s">
        <v>162</v>
      </c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78"/>
      <c r="GE59" s="78"/>
      <c r="GF59" s="78"/>
      <c r="GG59" s="78"/>
      <c r="GH59" s="78"/>
      <c r="GI59" s="78"/>
      <c r="GJ59" s="78"/>
      <c r="GK59" s="78"/>
      <c r="GL59" s="78"/>
      <c r="GM59" s="78"/>
      <c r="GN59" s="78"/>
      <c r="GO59" s="78"/>
      <c r="GP59" s="78"/>
      <c r="GQ59" s="78"/>
      <c r="GR59" s="78"/>
      <c r="GS59" s="78"/>
      <c r="GT59" s="78"/>
      <c r="GU59" s="78"/>
      <c r="GV59" s="78"/>
      <c r="GW59" s="78"/>
      <c r="GX59" s="78"/>
      <c r="GY59" s="78"/>
      <c r="GZ59" s="78"/>
      <c r="HA59" s="78"/>
      <c r="HB59" s="78"/>
      <c r="HC59" s="78"/>
      <c r="HD59" s="78"/>
      <c r="HE59" s="78"/>
      <c r="HF59" s="78"/>
      <c r="HG59" s="78"/>
      <c r="HH59" s="78"/>
      <c r="HI59" s="78"/>
      <c r="HJ59" s="78"/>
      <c r="HK59" s="78"/>
      <c r="HL59" s="78"/>
      <c r="HM59" s="78"/>
      <c r="HN59" s="78"/>
      <c r="HO59" s="78"/>
      <c r="HP59" s="78"/>
      <c r="HQ59" s="78"/>
      <c r="HR59" s="78"/>
      <c r="HS59" s="78"/>
      <c r="HT59" s="78"/>
      <c r="HU59" s="78"/>
      <c r="HV59" s="78"/>
      <c r="HW59" s="78"/>
      <c r="HX59" s="78"/>
      <c r="HY59" s="78"/>
      <c r="HZ59" s="78"/>
      <c r="IA59" s="78"/>
      <c r="IB59" s="78"/>
      <c r="IC59" s="78"/>
      <c r="ID59" s="78"/>
      <c r="IE59" s="78"/>
      <c r="IF59" s="78"/>
      <c r="IG59" s="78"/>
      <c r="IH59" s="78"/>
      <c r="II59" s="78"/>
      <c r="IJ59" s="78"/>
      <c r="IK59" s="78"/>
      <c r="IL59" s="78"/>
      <c r="IM59" s="78"/>
      <c r="IN59" s="78"/>
      <c r="IO59" s="78"/>
      <c r="IP59" s="78"/>
      <c r="IQ59" s="78"/>
      <c r="IR59" s="78"/>
      <c r="IS59" s="78"/>
    </row>
    <row r="60" spans="1:253" ht="15">
      <c r="A60" s="40" t="s">
        <v>382</v>
      </c>
      <c r="B60" s="40" t="s">
        <v>387</v>
      </c>
      <c r="C60" s="40" t="s">
        <v>388</v>
      </c>
      <c r="D60" s="41" t="s">
        <v>96</v>
      </c>
      <c r="E60" s="40" t="s">
        <v>389</v>
      </c>
      <c r="F60" s="42" t="s">
        <v>390</v>
      </c>
      <c r="G60" s="43">
        <v>42402</v>
      </c>
      <c r="H60" s="43">
        <v>42433</v>
      </c>
      <c r="I60" s="40">
        <f t="shared" si="38"/>
        <v>31</v>
      </c>
      <c r="J60" s="43">
        <v>42433</v>
      </c>
      <c r="K60" s="44">
        <f t="shared" si="39"/>
        <v>31</v>
      </c>
      <c r="L60" s="43">
        <v>42514</v>
      </c>
      <c r="M60" s="43">
        <v>42683</v>
      </c>
      <c r="N60" s="40">
        <f t="shared" si="40"/>
        <v>281</v>
      </c>
      <c r="O60" s="45">
        <f t="shared" si="41"/>
        <v>0.7694444444444445</v>
      </c>
      <c r="P60" s="45">
        <f t="shared" si="42"/>
        <v>5.633333333333334</v>
      </c>
      <c r="Q60" s="45">
        <f t="shared" si="43"/>
        <v>2.6333333333333337</v>
      </c>
      <c r="R60" s="46" t="s">
        <v>24</v>
      </c>
      <c r="S60" s="48">
        <v>0</v>
      </c>
      <c r="T60" s="48">
        <v>0</v>
      </c>
      <c r="U60" s="48">
        <v>0</v>
      </c>
      <c r="V60" s="48">
        <v>0</v>
      </c>
      <c r="W60" s="48">
        <v>68404</v>
      </c>
      <c r="X60" s="48">
        <v>7</v>
      </c>
      <c r="Y60" s="48">
        <v>3</v>
      </c>
      <c r="Z60" s="48">
        <v>1</v>
      </c>
      <c r="AA60" s="48">
        <f t="shared" si="35"/>
        <v>1</v>
      </c>
      <c r="AB60" s="48">
        <v>200</v>
      </c>
      <c r="AC60" s="48">
        <v>200</v>
      </c>
      <c r="AD60" s="48">
        <f t="shared" si="32"/>
        <v>0</v>
      </c>
      <c r="AE60" s="49">
        <f>(AD60/AB60)*100</f>
        <v>0</v>
      </c>
      <c r="AF60" s="48">
        <v>5445</v>
      </c>
      <c r="AG60" s="48">
        <v>3267</v>
      </c>
      <c r="AH60" s="48">
        <f t="shared" si="44"/>
        <v>8712</v>
      </c>
      <c r="AI60" s="48">
        <v>0</v>
      </c>
      <c r="AJ60" s="48">
        <v>0</v>
      </c>
      <c r="AK60" s="48">
        <v>0</v>
      </c>
      <c r="AL60" s="48">
        <v>0</v>
      </c>
      <c r="AM60" s="48">
        <f t="shared" si="37"/>
        <v>0</v>
      </c>
      <c r="AN60" s="48">
        <v>0</v>
      </c>
      <c r="AO60" s="48">
        <v>0</v>
      </c>
      <c r="AP60" s="50"/>
      <c r="AQ60" s="48">
        <v>68404</v>
      </c>
      <c r="AR60" s="50">
        <f t="shared" si="49"/>
        <v>1</v>
      </c>
      <c r="AS60" s="48">
        <f t="shared" si="45"/>
        <v>8712</v>
      </c>
      <c r="AT60" s="50">
        <f t="shared" si="36"/>
        <v>1</v>
      </c>
      <c r="AU60" s="48">
        <f t="shared" si="46"/>
        <v>0</v>
      </c>
      <c r="AV60" s="48">
        <f t="shared" si="47"/>
        <v>77116</v>
      </c>
      <c r="AW60" s="40">
        <v>10</v>
      </c>
      <c r="AX60" s="40">
        <v>14</v>
      </c>
      <c r="AY60" s="40">
        <v>1</v>
      </c>
      <c r="AZ60" s="40">
        <f t="shared" si="48"/>
        <v>25</v>
      </c>
      <c r="BA60" s="42" t="s">
        <v>162</v>
      </c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  <c r="FT60" s="78"/>
      <c r="FU60" s="78"/>
      <c r="FV60" s="78"/>
      <c r="FW60" s="78"/>
      <c r="FX60" s="78"/>
      <c r="FY60" s="78"/>
      <c r="FZ60" s="78"/>
      <c r="GA60" s="78"/>
      <c r="GB60" s="78"/>
      <c r="GC60" s="78"/>
      <c r="GD60" s="78"/>
      <c r="GE60" s="78"/>
      <c r="GF60" s="78"/>
      <c r="GG60" s="78"/>
      <c r="GH60" s="78"/>
      <c r="GI60" s="78"/>
      <c r="GJ60" s="78"/>
      <c r="GK60" s="78"/>
      <c r="GL60" s="78"/>
      <c r="GM60" s="78"/>
      <c r="GN60" s="78"/>
      <c r="GO60" s="78"/>
      <c r="GP60" s="78"/>
      <c r="GQ60" s="78"/>
      <c r="GR60" s="78"/>
      <c r="GS60" s="78"/>
      <c r="GT60" s="78"/>
      <c r="GU60" s="78"/>
      <c r="GV60" s="78"/>
      <c r="GW60" s="78"/>
      <c r="GX60" s="78"/>
      <c r="GY60" s="78"/>
      <c r="GZ60" s="78"/>
      <c r="HA60" s="78"/>
      <c r="HB60" s="78"/>
      <c r="HC60" s="78"/>
      <c r="HD60" s="78"/>
      <c r="HE60" s="78"/>
      <c r="HF60" s="78"/>
      <c r="HG60" s="78"/>
      <c r="HH60" s="78"/>
      <c r="HI60" s="78"/>
      <c r="HJ60" s="78"/>
      <c r="HK60" s="78"/>
      <c r="HL60" s="78"/>
      <c r="HM60" s="78"/>
      <c r="HN60" s="78"/>
      <c r="HO60" s="78"/>
      <c r="HP60" s="78"/>
      <c r="HQ60" s="78"/>
      <c r="HR60" s="78"/>
      <c r="HS60" s="78"/>
      <c r="HT60" s="78"/>
      <c r="HU60" s="78"/>
      <c r="HV60" s="78"/>
      <c r="HW60" s="78"/>
      <c r="HX60" s="78"/>
      <c r="HY60" s="78"/>
      <c r="HZ60" s="78"/>
      <c r="IA60" s="78"/>
      <c r="IB60" s="78"/>
      <c r="IC60" s="78"/>
      <c r="ID60" s="78"/>
      <c r="IE60" s="78"/>
      <c r="IF60" s="78"/>
      <c r="IG60" s="78"/>
      <c r="IH60" s="78"/>
      <c r="II60" s="78"/>
      <c r="IJ60" s="78"/>
      <c r="IK60" s="78"/>
      <c r="IL60" s="78"/>
      <c r="IM60" s="78"/>
      <c r="IN60" s="78"/>
      <c r="IO60" s="78"/>
      <c r="IP60" s="78"/>
      <c r="IQ60" s="78"/>
      <c r="IR60" s="78"/>
      <c r="IS60" s="78"/>
    </row>
    <row r="61" spans="1:253" ht="15">
      <c r="A61" s="40" t="s">
        <v>350</v>
      </c>
      <c r="B61" s="40" t="s">
        <v>355</v>
      </c>
      <c r="C61" s="40" t="s">
        <v>356</v>
      </c>
      <c r="D61" s="41" t="s">
        <v>96</v>
      </c>
      <c r="E61" s="40" t="s">
        <v>357</v>
      </c>
      <c r="F61" s="42" t="s">
        <v>358</v>
      </c>
      <c r="G61" s="43">
        <v>41205</v>
      </c>
      <c r="H61" s="43">
        <v>41228</v>
      </c>
      <c r="I61" s="40">
        <f t="shared" si="38"/>
        <v>23</v>
      </c>
      <c r="J61" s="43">
        <v>41228</v>
      </c>
      <c r="K61" s="44">
        <f t="shared" si="39"/>
        <v>23</v>
      </c>
      <c r="L61" s="43">
        <v>41299</v>
      </c>
      <c r="M61" s="43">
        <v>43173</v>
      </c>
      <c r="N61" s="40">
        <f t="shared" si="40"/>
        <v>1968</v>
      </c>
      <c r="O61" s="45">
        <f t="shared" si="41"/>
        <v>5.391666666666667</v>
      </c>
      <c r="P61" s="45">
        <f t="shared" si="42"/>
        <v>62.46666666666667</v>
      </c>
      <c r="Q61" s="45">
        <f t="shared" si="43"/>
        <v>59.46666666666667</v>
      </c>
      <c r="R61" s="46" t="s">
        <v>24</v>
      </c>
      <c r="S61" s="48">
        <v>0</v>
      </c>
      <c r="T61" s="48">
        <v>0</v>
      </c>
      <c r="U61" s="48">
        <v>0</v>
      </c>
      <c r="V61" s="48">
        <v>0</v>
      </c>
      <c r="W61" s="48">
        <v>321638</v>
      </c>
      <c r="X61" s="48">
        <v>9</v>
      </c>
      <c r="Y61" s="48">
        <v>8</v>
      </c>
      <c r="Z61" s="48">
        <v>2</v>
      </c>
      <c r="AA61" s="48">
        <f t="shared" si="35"/>
        <v>2</v>
      </c>
      <c r="AB61" s="48">
        <v>400</v>
      </c>
      <c r="AC61" s="48">
        <v>200</v>
      </c>
      <c r="AD61" s="48">
        <f t="shared" si="32"/>
        <v>200</v>
      </c>
      <c r="AE61" s="49">
        <f>(AD61/AB61)*100</f>
        <v>50</v>
      </c>
      <c r="AF61" s="48">
        <v>56265</v>
      </c>
      <c r="AG61" s="48">
        <v>10890</v>
      </c>
      <c r="AH61" s="48">
        <f t="shared" si="44"/>
        <v>67155</v>
      </c>
      <c r="AI61" s="48">
        <v>0</v>
      </c>
      <c r="AJ61" s="48">
        <v>0</v>
      </c>
      <c r="AK61" s="48">
        <v>0</v>
      </c>
      <c r="AL61" s="48">
        <v>0</v>
      </c>
      <c r="AM61" s="48">
        <f t="shared" si="37"/>
        <v>0</v>
      </c>
      <c r="AN61" s="48">
        <v>0</v>
      </c>
      <c r="AO61" s="48">
        <v>0</v>
      </c>
      <c r="AP61" s="50"/>
      <c r="AQ61" s="48">
        <v>321638</v>
      </c>
      <c r="AR61" s="50">
        <f t="shared" si="49"/>
        <v>1</v>
      </c>
      <c r="AS61" s="48">
        <f t="shared" si="45"/>
        <v>67155</v>
      </c>
      <c r="AT61" s="50">
        <f t="shared" si="36"/>
        <v>1</v>
      </c>
      <c r="AU61" s="48">
        <f t="shared" si="46"/>
        <v>0</v>
      </c>
      <c r="AV61" s="48">
        <f t="shared" si="47"/>
        <v>388793</v>
      </c>
      <c r="AW61" s="40">
        <v>8</v>
      </c>
      <c r="AX61" s="40">
        <v>26</v>
      </c>
      <c r="AY61" s="40">
        <v>0</v>
      </c>
      <c r="AZ61" s="40">
        <f t="shared" si="48"/>
        <v>34</v>
      </c>
      <c r="BA61" s="42" t="s">
        <v>162</v>
      </c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78"/>
      <c r="GD61" s="78"/>
      <c r="GE61" s="78"/>
      <c r="GF61" s="78"/>
      <c r="GG61" s="78"/>
      <c r="GH61" s="78"/>
      <c r="GI61" s="78"/>
      <c r="GJ61" s="78"/>
      <c r="GK61" s="78"/>
      <c r="GL61" s="78"/>
      <c r="GM61" s="78"/>
      <c r="GN61" s="78"/>
      <c r="GO61" s="78"/>
      <c r="GP61" s="78"/>
      <c r="GQ61" s="78"/>
      <c r="GR61" s="78"/>
      <c r="GS61" s="78"/>
      <c r="GT61" s="78"/>
      <c r="GU61" s="78"/>
      <c r="GV61" s="78"/>
      <c r="GW61" s="78"/>
      <c r="GX61" s="78"/>
      <c r="GY61" s="78"/>
      <c r="GZ61" s="78"/>
      <c r="HA61" s="78"/>
      <c r="HB61" s="78"/>
      <c r="HC61" s="78"/>
      <c r="HD61" s="78"/>
      <c r="HE61" s="78"/>
      <c r="HF61" s="78"/>
      <c r="HG61" s="78"/>
      <c r="HH61" s="78"/>
      <c r="HI61" s="78"/>
      <c r="HJ61" s="78"/>
      <c r="HK61" s="78"/>
      <c r="HL61" s="78"/>
      <c r="HM61" s="78"/>
      <c r="HN61" s="78"/>
      <c r="HO61" s="78"/>
      <c r="HP61" s="78"/>
      <c r="HQ61" s="78"/>
      <c r="HR61" s="78"/>
      <c r="HS61" s="78"/>
      <c r="HT61" s="78"/>
      <c r="HU61" s="78"/>
      <c r="HV61" s="78"/>
      <c r="HW61" s="78"/>
      <c r="HX61" s="78"/>
      <c r="HY61" s="78"/>
      <c r="HZ61" s="78"/>
      <c r="IA61" s="78"/>
      <c r="IB61" s="78"/>
      <c r="IC61" s="78"/>
      <c r="ID61" s="78"/>
      <c r="IE61" s="78"/>
      <c r="IF61" s="78"/>
      <c r="IG61" s="78"/>
      <c r="IH61" s="78"/>
      <c r="II61" s="78"/>
      <c r="IJ61" s="78"/>
      <c r="IK61" s="78"/>
      <c r="IL61" s="78"/>
      <c r="IM61" s="78"/>
      <c r="IN61" s="78"/>
      <c r="IO61" s="78"/>
      <c r="IP61" s="78"/>
      <c r="IQ61" s="78"/>
      <c r="IR61" s="78"/>
      <c r="IS61" s="78"/>
    </row>
    <row r="62" spans="1:253" s="75" customFormat="1" ht="15">
      <c r="A62" s="40" t="s">
        <v>350</v>
      </c>
      <c r="B62" s="40" t="s">
        <v>351</v>
      </c>
      <c r="C62" s="40" t="s">
        <v>352</v>
      </c>
      <c r="D62" s="41" t="s">
        <v>96</v>
      </c>
      <c r="E62" s="40" t="s">
        <v>353</v>
      </c>
      <c r="F62" s="42" t="s">
        <v>354</v>
      </c>
      <c r="G62" s="43">
        <v>40585</v>
      </c>
      <c r="H62" s="43">
        <v>40618</v>
      </c>
      <c r="I62" s="40">
        <f t="shared" si="38"/>
        <v>33</v>
      </c>
      <c r="J62" s="43">
        <v>40618</v>
      </c>
      <c r="K62" s="44">
        <f t="shared" si="39"/>
        <v>33</v>
      </c>
      <c r="L62" s="43">
        <v>40722</v>
      </c>
      <c r="M62" s="43">
        <v>42579</v>
      </c>
      <c r="N62" s="40">
        <f t="shared" si="40"/>
        <v>1994</v>
      </c>
      <c r="O62" s="45">
        <f t="shared" si="41"/>
        <v>5.463888888888889</v>
      </c>
      <c r="P62" s="45">
        <f t="shared" si="42"/>
        <v>61.9</v>
      </c>
      <c r="Q62" s="45">
        <f t="shared" si="43"/>
        <v>58.9</v>
      </c>
      <c r="R62" s="46" t="s">
        <v>24</v>
      </c>
      <c r="S62" s="48">
        <v>0</v>
      </c>
      <c r="T62" s="48">
        <v>0</v>
      </c>
      <c r="U62" s="48">
        <v>0</v>
      </c>
      <c r="V62" s="48">
        <v>0</v>
      </c>
      <c r="W62" s="48">
        <v>361509</v>
      </c>
      <c r="X62" s="48">
        <v>8</v>
      </c>
      <c r="Y62" s="48">
        <v>0</v>
      </c>
      <c r="Z62" s="48">
        <v>0</v>
      </c>
      <c r="AA62" s="48">
        <f t="shared" si="35"/>
        <v>0</v>
      </c>
      <c r="AB62" s="48">
        <v>0</v>
      </c>
      <c r="AC62" s="48">
        <v>0</v>
      </c>
      <c r="AD62" s="48">
        <f t="shared" si="32"/>
        <v>0</v>
      </c>
      <c r="AE62" s="49">
        <v>0</v>
      </c>
      <c r="AF62" s="48">
        <v>54315</v>
      </c>
      <c r="AG62" s="48">
        <v>11976.2</v>
      </c>
      <c r="AH62" s="48">
        <f t="shared" si="44"/>
        <v>66291.2</v>
      </c>
      <c r="AI62" s="48">
        <v>0</v>
      </c>
      <c r="AJ62" s="48">
        <v>0</v>
      </c>
      <c r="AK62" s="48">
        <v>0</v>
      </c>
      <c r="AL62" s="48">
        <v>0</v>
      </c>
      <c r="AM62" s="48">
        <f t="shared" si="37"/>
        <v>0</v>
      </c>
      <c r="AN62" s="48">
        <v>0</v>
      </c>
      <c r="AO62" s="48">
        <v>0</v>
      </c>
      <c r="AP62" s="50"/>
      <c r="AQ62" s="48">
        <v>95800</v>
      </c>
      <c r="AR62" s="50">
        <f t="shared" si="49"/>
        <v>0.26500031811102903</v>
      </c>
      <c r="AS62" s="48">
        <f t="shared" si="45"/>
        <v>66291.2</v>
      </c>
      <c r="AT62" s="50">
        <f t="shared" si="36"/>
        <v>1</v>
      </c>
      <c r="AU62" s="48">
        <f t="shared" si="46"/>
        <v>0</v>
      </c>
      <c r="AV62" s="48">
        <f t="shared" si="47"/>
        <v>162091.2</v>
      </c>
      <c r="AW62" s="40">
        <v>12</v>
      </c>
      <c r="AX62" s="40">
        <v>45</v>
      </c>
      <c r="AY62" s="40">
        <v>3</v>
      </c>
      <c r="AZ62" s="40">
        <f t="shared" si="48"/>
        <v>60</v>
      </c>
      <c r="BA62" s="42" t="s">
        <v>162</v>
      </c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8"/>
      <c r="FL62" s="78"/>
      <c r="FM62" s="78"/>
      <c r="FN62" s="78"/>
      <c r="FO62" s="78"/>
      <c r="FP62" s="78"/>
      <c r="FQ62" s="78"/>
      <c r="FR62" s="78"/>
      <c r="FS62" s="78"/>
      <c r="FT62" s="78"/>
      <c r="FU62" s="78"/>
      <c r="FV62" s="78"/>
      <c r="FW62" s="78"/>
      <c r="FX62" s="78"/>
      <c r="FY62" s="78"/>
      <c r="FZ62" s="78"/>
      <c r="GA62" s="78"/>
      <c r="GB62" s="78"/>
      <c r="GC62" s="78"/>
      <c r="GD62" s="78"/>
      <c r="GE62" s="78"/>
      <c r="GF62" s="78"/>
      <c r="GG62" s="78"/>
      <c r="GH62" s="78"/>
      <c r="GI62" s="78"/>
      <c r="GJ62" s="78"/>
      <c r="GK62" s="78"/>
      <c r="GL62" s="78"/>
      <c r="GM62" s="78"/>
      <c r="GN62" s="78"/>
      <c r="GO62" s="78"/>
      <c r="GP62" s="78"/>
      <c r="GQ62" s="78"/>
      <c r="GR62" s="78"/>
      <c r="GS62" s="78"/>
      <c r="GT62" s="78"/>
      <c r="GU62" s="78"/>
      <c r="GV62" s="78"/>
      <c r="GW62" s="78"/>
      <c r="GX62" s="78"/>
      <c r="GY62" s="78"/>
      <c r="GZ62" s="78"/>
      <c r="HA62" s="78"/>
      <c r="HB62" s="78"/>
      <c r="HC62" s="78"/>
      <c r="HD62" s="78"/>
      <c r="HE62" s="78"/>
      <c r="HF62" s="78"/>
      <c r="HG62" s="78"/>
      <c r="HH62" s="78"/>
      <c r="HI62" s="78"/>
      <c r="HJ62" s="78"/>
      <c r="HK62" s="78"/>
      <c r="HL62" s="78"/>
      <c r="HM62" s="78"/>
      <c r="HN62" s="78"/>
      <c r="HO62" s="78"/>
      <c r="HP62" s="78"/>
      <c r="HQ62" s="78"/>
      <c r="HR62" s="78"/>
      <c r="HS62" s="78"/>
      <c r="HT62" s="78"/>
      <c r="HU62" s="78"/>
      <c r="HV62" s="78"/>
      <c r="HW62" s="78"/>
      <c r="HX62" s="78"/>
      <c r="HY62" s="78"/>
      <c r="HZ62" s="78"/>
      <c r="IA62" s="78"/>
      <c r="IB62" s="78"/>
      <c r="IC62" s="78"/>
      <c r="ID62" s="78"/>
      <c r="IE62" s="78"/>
      <c r="IF62" s="78"/>
      <c r="IG62" s="78"/>
      <c r="IH62" s="78"/>
      <c r="II62" s="78"/>
      <c r="IJ62" s="78"/>
      <c r="IK62" s="78"/>
      <c r="IL62" s="78"/>
      <c r="IM62" s="78"/>
      <c r="IN62" s="78"/>
      <c r="IO62" s="78"/>
      <c r="IP62" s="78"/>
      <c r="IQ62" s="78"/>
      <c r="IR62" s="78"/>
      <c r="IS62" s="78"/>
    </row>
    <row r="63" spans="1:253" s="75" customFormat="1" ht="15">
      <c r="A63" s="40" t="s">
        <v>350</v>
      </c>
      <c r="B63" s="40" t="s">
        <v>359</v>
      </c>
      <c r="C63" s="40" t="s">
        <v>360</v>
      </c>
      <c r="D63" s="41" t="s">
        <v>96</v>
      </c>
      <c r="E63" s="40" t="s">
        <v>361</v>
      </c>
      <c r="F63" s="42"/>
      <c r="G63" s="43">
        <v>41379</v>
      </c>
      <c r="H63" s="43">
        <v>41436</v>
      </c>
      <c r="I63" s="40">
        <f t="shared" si="38"/>
        <v>57</v>
      </c>
      <c r="J63" s="43">
        <v>41436</v>
      </c>
      <c r="K63" s="44">
        <f t="shared" si="39"/>
        <v>57</v>
      </c>
      <c r="L63" s="43">
        <v>41535</v>
      </c>
      <c r="M63" s="43">
        <v>42780</v>
      </c>
      <c r="N63" s="40">
        <f t="shared" si="40"/>
        <v>1401</v>
      </c>
      <c r="O63" s="45">
        <f t="shared" si="41"/>
        <v>3.8305555555555557</v>
      </c>
      <c r="P63" s="45">
        <f t="shared" si="42"/>
        <v>41.5</v>
      </c>
      <c r="Q63" s="45">
        <f t="shared" si="43"/>
        <v>38.5</v>
      </c>
      <c r="R63" s="46" t="s">
        <v>24</v>
      </c>
      <c r="S63" s="48">
        <v>0</v>
      </c>
      <c r="T63" s="48">
        <v>0</v>
      </c>
      <c r="U63" s="48">
        <v>0</v>
      </c>
      <c r="V63" s="48">
        <v>0</v>
      </c>
      <c r="W63" s="48">
        <v>545759</v>
      </c>
      <c r="X63" s="48">
        <v>17</v>
      </c>
      <c r="Y63" s="48">
        <v>4</v>
      </c>
      <c r="Z63" s="48">
        <v>1</v>
      </c>
      <c r="AA63" s="48">
        <f t="shared" si="35"/>
        <v>1</v>
      </c>
      <c r="AB63" s="48">
        <v>200</v>
      </c>
      <c r="AC63" s="48">
        <v>200</v>
      </c>
      <c r="AD63" s="48">
        <f t="shared" si="32"/>
        <v>0</v>
      </c>
      <c r="AE63" s="49">
        <f>(AD63/AB63)*100</f>
        <v>0</v>
      </c>
      <c r="AF63" s="48">
        <v>33465</v>
      </c>
      <c r="AG63" s="48">
        <v>8415</v>
      </c>
      <c r="AH63" s="48">
        <f t="shared" si="44"/>
        <v>41880</v>
      </c>
      <c r="AI63" s="48">
        <v>0</v>
      </c>
      <c r="AJ63" s="48">
        <v>0</v>
      </c>
      <c r="AK63" s="48">
        <v>0</v>
      </c>
      <c r="AL63" s="48">
        <v>0</v>
      </c>
      <c r="AM63" s="48">
        <f t="shared" si="37"/>
        <v>0</v>
      </c>
      <c r="AN63" s="48">
        <v>0</v>
      </c>
      <c r="AO63" s="48">
        <v>0</v>
      </c>
      <c r="AP63" s="50"/>
      <c r="AQ63" s="48">
        <v>545759</v>
      </c>
      <c r="AR63" s="50">
        <f t="shared" si="49"/>
        <v>1</v>
      </c>
      <c r="AS63" s="48">
        <f t="shared" si="45"/>
        <v>41880</v>
      </c>
      <c r="AT63" s="50">
        <f t="shared" si="36"/>
        <v>1</v>
      </c>
      <c r="AU63" s="48">
        <f t="shared" si="46"/>
        <v>0</v>
      </c>
      <c r="AV63" s="48">
        <f t="shared" si="47"/>
        <v>587639</v>
      </c>
      <c r="AW63" s="40">
        <v>8</v>
      </c>
      <c r="AX63" s="40">
        <v>34</v>
      </c>
      <c r="AY63" s="40">
        <v>5</v>
      </c>
      <c r="AZ63" s="40">
        <f t="shared" si="48"/>
        <v>47</v>
      </c>
      <c r="BA63" s="42" t="s">
        <v>162</v>
      </c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</row>
    <row r="64" spans="1:253" ht="15">
      <c r="A64" s="40" t="s">
        <v>544</v>
      </c>
      <c r="B64" s="40" t="s">
        <v>547</v>
      </c>
      <c r="C64" s="40" t="s">
        <v>548</v>
      </c>
      <c r="D64" s="41" t="s">
        <v>96</v>
      </c>
      <c r="E64" s="40" t="s">
        <v>311</v>
      </c>
      <c r="F64" s="42" t="s">
        <v>312</v>
      </c>
      <c r="G64" s="43">
        <v>42181</v>
      </c>
      <c r="H64" s="43">
        <v>42208</v>
      </c>
      <c r="I64" s="40">
        <f t="shared" si="38"/>
        <v>27</v>
      </c>
      <c r="J64" s="43">
        <v>42208</v>
      </c>
      <c r="K64" s="44">
        <f t="shared" si="39"/>
        <v>27</v>
      </c>
      <c r="L64" s="43">
        <v>42272</v>
      </c>
      <c r="M64" s="43">
        <v>42682</v>
      </c>
      <c r="N64" s="40">
        <f t="shared" si="40"/>
        <v>501</v>
      </c>
      <c r="O64" s="45">
        <f t="shared" si="41"/>
        <v>1.3666666666666667</v>
      </c>
      <c r="P64" s="45">
        <f t="shared" si="42"/>
        <v>13.666666666666666</v>
      </c>
      <c r="Q64" s="45">
        <f t="shared" si="43"/>
        <v>10.666666666666666</v>
      </c>
      <c r="R64" s="46" t="s">
        <v>24</v>
      </c>
      <c r="S64" s="48">
        <v>0</v>
      </c>
      <c r="T64" s="48">
        <v>0</v>
      </c>
      <c r="U64" s="48">
        <v>0</v>
      </c>
      <c r="V64" s="48">
        <v>0</v>
      </c>
      <c r="W64" s="48">
        <v>177032</v>
      </c>
      <c r="X64" s="48">
        <v>7</v>
      </c>
      <c r="Y64" s="48">
        <v>2</v>
      </c>
      <c r="Z64" s="48">
        <v>0</v>
      </c>
      <c r="AA64" s="48">
        <f t="shared" si="35"/>
        <v>0</v>
      </c>
      <c r="AB64" s="48">
        <v>0</v>
      </c>
      <c r="AC64" s="48">
        <v>0</v>
      </c>
      <c r="AD64" s="48">
        <f t="shared" si="32"/>
        <v>0</v>
      </c>
      <c r="AE64" s="49">
        <v>0</v>
      </c>
      <c r="AF64" s="48">
        <v>14520</v>
      </c>
      <c r="AG64" s="48">
        <v>2904</v>
      </c>
      <c r="AH64" s="48">
        <f t="shared" si="44"/>
        <v>17424</v>
      </c>
      <c r="AI64" s="48">
        <v>0</v>
      </c>
      <c r="AJ64" s="48">
        <v>0</v>
      </c>
      <c r="AK64" s="48">
        <v>0</v>
      </c>
      <c r="AL64" s="48">
        <v>0</v>
      </c>
      <c r="AM64" s="48">
        <f t="shared" si="37"/>
        <v>0</v>
      </c>
      <c r="AN64" s="48">
        <v>0</v>
      </c>
      <c r="AO64" s="48">
        <v>0</v>
      </c>
      <c r="AP64" s="50"/>
      <c r="AQ64" s="48">
        <v>177032</v>
      </c>
      <c r="AR64" s="50">
        <f t="shared" si="49"/>
        <v>1</v>
      </c>
      <c r="AS64" s="48">
        <f t="shared" si="45"/>
        <v>17424</v>
      </c>
      <c r="AT64" s="50">
        <f t="shared" si="36"/>
        <v>1</v>
      </c>
      <c r="AU64" s="48">
        <f t="shared" si="46"/>
        <v>0</v>
      </c>
      <c r="AV64" s="48">
        <f t="shared" si="47"/>
        <v>194456</v>
      </c>
      <c r="AW64" s="40">
        <v>6</v>
      </c>
      <c r="AX64" s="40">
        <v>18</v>
      </c>
      <c r="AY64" s="40">
        <v>1</v>
      </c>
      <c r="AZ64" s="40">
        <f t="shared" si="48"/>
        <v>25</v>
      </c>
      <c r="BA64" s="42" t="s">
        <v>162</v>
      </c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  <c r="FO64" s="78"/>
      <c r="FP64" s="78"/>
      <c r="FQ64" s="78"/>
      <c r="FR64" s="78"/>
      <c r="FS64" s="78"/>
      <c r="FT64" s="78"/>
      <c r="FU64" s="78"/>
      <c r="FV64" s="78"/>
      <c r="FW64" s="78"/>
      <c r="FX64" s="78"/>
      <c r="FY64" s="78"/>
      <c r="FZ64" s="78"/>
      <c r="GA64" s="78"/>
      <c r="GB64" s="78"/>
      <c r="GC64" s="78"/>
      <c r="GD64" s="78"/>
      <c r="GE64" s="78"/>
      <c r="GF64" s="78"/>
      <c r="GG64" s="78"/>
      <c r="GH64" s="78"/>
      <c r="GI64" s="78"/>
      <c r="GJ64" s="78"/>
      <c r="GK64" s="78"/>
      <c r="GL64" s="78"/>
      <c r="GM64" s="78"/>
      <c r="GN64" s="78"/>
      <c r="GO64" s="78"/>
      <c r="GP64" s="78"/>
      <c r="GQ64" s="78"/>
      <c r="GR64" s="78"/>
      <c r="GS64" s="78"/>
      <c r="GT64" s="78"/>
      <c r="GU64" s="78"/>
      <c r="GV64" s="78"/>
      <c r="GW64" s="78"/>
      <c r="GX64" s="78"/>
      <c r="GY64" s="78"/>
      <c r="GZ64" s="78"/>
      <c r="HA64" s="78"/>
      <c r="HB64" s="78"/>
      <c r="HC64" s="78"/>
      <c r="HD64" s="78"/>
      <c r="HE64" s="78"/>
      <c r="HF64" s="78"/>
      <c r="HG64" s="78"/>
      <c r="HH64" s="78"/>
      <c r="HI64" s="78"/>
      <c r="HJ64" s="78"/>
      <c r="HK64" s="78"/>
      <c r="HL64" s="78"/>
      <c r="HM64" s="78"/>
      <c r="HN64" s="78"/>
      <c r="HO64" s="78"/>
      <c r="HP64" s="78"/>
      <c r="HQ64" s="78"/>
      <c r="HR64" s="78"/>
      <c r="HS64" s="78"/>
      <c r="HT64" s="78"/>
      <c r="HU64" s="78"/>
      <c r="HV64" s="78"/>
      <c r="HW64" s="78"/>
      <c r="HX64" s="78"/>
      <c r="HY64" s="78"/>
      <c r="HZ64" s="78"/>
      <c r="IA64" s="78"/>
      <c r="IB64" s="78"/>
      <c r="IC64" s="78"/>
      <c r="ID64" s="78"/>
      <c r="IE64" s="78"/>
      <c r="IF64" s="78"/>
      <c r="IG64" s="78"/>
      <c r="IH64" s="78"/>
      <c r="II64" s="78"/>
      <c r="IJ64" s="78"/>
      <c r="IK64" s="78"/>
      <c r="IL64" s="78"/>
      <c r="IM64" s="78"/>
      <c r="IN64" s="78"/>
      <c r="IO64" s="78"/>
      <c r="IP64" s="78"/>
      <c r="IQ64" s="78"/>
      <c r="IR64" s="78"/>
      <c r="IS64" s="78"/>
    </row>
    <row r="65" spans="1:253" ht="15">
      <c r="A65" s="40" t="s">
        <v>544</v>
      </c>
      <c r="B65" s="40" t="s">
        <v>545</v>
      </c>
      <c r="C65" s="40" t="s">
        <v>546</v>
      </c>
      <c r="D65" s="41" t="s">
        <v>96</v>
      </c>
      <c r="E65" s="40" t="s">
        <v>93</v>
      </c>
      <c r="F65" s="42"/>
      <c r="G65" s="43">
        <v>40414</v>
      </c>
      <c r="H65" s="43">
        <v>40472</v>
      </c>
      <c r="I65" s="40">
        <f t="shared" si="38"/>
        <v>58</v>
      </c>
      <c r="J65" s="43">
        <v>40472</v>
      </c>
      <c r="K65" s="44">
        <f t="shared" si="39"/>
        <v>58</v>
      </c>
      <c r="L65" s="43">
        <v>40571</v>
      </c>
      <c r="M65" s="43">
        <v>42411</v>
      </c>
      <c r="N65" s="40">
        <f t="shared" si="40"/>
        <v>1997</v>
      </c>
      <c r="O65" s="45">
        <f t="shared" si="41"/>
        <v>5.463888888888889</v>
      </c>
      <c r="P65" s="45">
        <f t="shared" si="42"/>
        <v>61.333333333333336</v>
      </c>
      <c r="Q65" s="45">
        <f t="shared" si="43"/>
        <v>58.333333333333336</v>
      </c>
      <c r="R65" s="46" t="s">
        <v>24</v>
      </c>
      <c r="S65" s="48">
        <v>0</v>
      </c>
      <c r="T65" s="48">
        <v>0</v>
      </c>
      <c r="U65" s="48">
        <v>0</v>
      </c>
      <c r="V65" s="48">
        <v>0</v>
      </c>
      <c r="W65" s="48">
        <v>689935</v>
      </c>
      <c r="X65" s="48">
        <v>8</v>
      </c>
      <c r="Y65" s="48">
        <v>1</v>
      </c>
      <c r="Z65" s="48">
        <v>0</v>
      </c>
      <c r="AA65" s="48">
        <f t="shared" si="35"/>
        <v>0</v>
      </c>
      <c r="AB65" s="48">
        <v>0</v>
      </c>
      <c r="AC65" s="48">
        <v>0</v>
      </c>
      <c r="AD65" s="48">
        <f t="shared" si="32"/>
        <v>0</v>
      </c>
      <c r="AE65" s="49">
        <v>0</v>
      </c>
      <c r="AF65" s="48">
        <v>54277</v>
      </c>
      <c r="AG65" s="48">
        <v>10855</v>
      </c>
      <c r="AH65" s="48">
        <f t="shared" si="44"/>
        <v>65132</v>
      </c>
      <c r="AI65" s="48">
        <v>0</v>
      </c>
      <c r="AJ65" s="48">
        <v>0</v>
      </c>
      <c r="AK65" s="48">
        <v>0</v>
      </c>
      <c r="AL65" s="48">
        <v>0</v>
      </c>
      <c r="AM65" s="48">
        <f t="shared" si="37"/>
        <v>0</v>
      </c>
      <c r="AN65" s="48">
        <v>0</v>
      </c>
      <c r="AO65" s="48">
        <v>0</v>
      </c>
      <c r="AP65" s="50"/>
      <c r="AQ65" s="48">
        <v>266315</v>
      </c>
      <c r="AR65" s="50">
        <f t="shared" si="49"/>
        <v>0.3860001304470711</v>
      </c>
      <c r="AS65" s="48">
        <f t="shared" si="45"/>
        <v>65132</v>
      </c>
      <c r="AT65" s="50">
        <f t="shared" si="36"/>
        <v>1</v>
      </c>
      <c r="AU65" s="48">
        <f t="shared" si="46"/>
        <v>0</v>
      </c>
      <c r="AV65" s="48">
        <f t="shared" si="47"/>
        <v>331447</v>
      </c>
      <c r="AW65" s="40">
        <v>8</v>
      </c>
      <c r="AX65" s="40">
        <v>24</v>
      </c>
      <c r="AY65" s="40">
        <v>2</v>
      </c>
      <c r="AZ65" s="40">
        <f t="shared" si="48"/>
        <v>34</v>
      </c>
      <c r="BA65" s="42" t="s">
        <v>162</v>
      </c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78"/>
      <c r="FN65" s="78"/>
      <c r="FO65" s="78"/>
      <c r="FP65" s="78"/>
      <c r="FQ65" s="78"/>
      <c r="FR65" s="78"/>
      <c r="FS65" s="78"/>
      <c r="FT65" s="78"/>
      <c r="FU65" s="78"/>
      <c r="FV65" s="78"/>
      <c r="FW65" s="78"/>
      <c r="FX65" s="78"/>
      <c r="FY65" s="78"/>
      <c r="FZ65" s="78"/>
      <c r="GA65" s="78"/>
      <c r="GB65" s="78"/>
      <c r="GC65" s="78"/>
      <c r="GD65" s="78"/>
      <c r="GE65" s="78"/>
      <c r="GF65" s="78"/>
      <c r="GG65" s="78"/>
      <c r="GH65" s="78"/>
      <c r="GI65" s="78"/>
      <c r="GJ65" s="78"/>
      <c r="GK65" s="78"/>
      <c r="GL65" s="78"/>
      <c r="GM65" s="78"/>
      <c r="GN65" s="78"/>
      <c r="GO65" s="78"/>
      <c r="GP65" s="78"/>
      <c r="GQ65" s="78"/>
      <c r="GR65" s="78"/>
      <c r="GS65" s="78"/>
      <c r="GT65" s="78"/>
      <c r="GU65" s="78"/>
      <c r="GV65" s="78"/>
      <c r="GW65" s="78"/>
      <c r="GX65" s="78"/>
      <c r="GY65" s="78"/>
      <c r="GZ65" s="78"/>
      <c r="HA65" s="78"/>
      <c r="HB65" s="78"/>
      <c r="HC65" s="78"/>
      <c r="HD65" s="78"/>
      <c r="HE65" s="78"/>
      <c r="HF65" s="78"/>
      <c r="HG65" s="78"/>
      <c r="HH65" s="78"/>
      <c r="HI65" s="78"/>
      <c r="HJ65" s="78"/>
      <c r="HK65" s="78"/>
      <c r="HL65" s="78"/>
      <c r="HM65" s="78"/>
      <c r="HN65" s="78"/>
      <c r="HO65" s="78"/>
      <c r="HP65" s="78"/>
      <c r="HQ65" s="78"/>
      <c r="HR65" s="78"/>
      <c r="HS65" s="78"/>
      <c r="HT65" s="78"/>
      <c r="HU65" s="78"/>
      <c r="HV65" s="78"/>
      <c r="HW65" s="78"/>
      <c r="HX65" s="78"/>
      <c r="HY65" s="78"/>
      <c r="HZ65" s="78"/>
      <c r="IA65" s="78"/>
      <c r="IB65" s="78"/>
      <c r="IC65" s="78"/>
      <c r="ID65" s="78"/>
      <c r="IE65" s="78"/>
      <c r="IF65" s="78"/>
      <c r="IG65" s="78"/>
      <c r="IH65" s="78"/>
      <c r="II65" s="78"/>
      <c r="IJ65" s="78"/>
      <c r="IK65" s="78"/>
      <c r="IL65" s="78"/>
      <c r="IM65" s="78"/>
      <c r="IN65" s="78"/>
      <c r="IO65" s="78"/>
      <c r="IP65" s="78"/>
      <c r="IQ65" s="78"/>
      <c r="IR65" s="78"/>
      <c r="IS65" s="78"/>
    </row>
    <row r="66" spans="1:253" s="64" customFormat="1" ht="15">
      <c r="A66" s="40" t="s">
        <v>518</v>
      </c>
      <c r="B66" s="40" t="s">
        <v>517</v>
      </c>
      <c r="C66" s="40" t="s">
        <v>519</v>
      </c>
      <c r="D66" s="41" t="s">
        <v>149</v>
      </c>
      <c r="E66" s="40" t="s">
        <v>520</v>
      </c>
      <c r="F66" s="42"/>
      <c r="G66" s="43">
        <v>41404</v>
      </c>
      <c r="H66" s="43">
        <v>41477</v>
      </c>
      <c r="I66" s="40">
        <f t="shared" si="38"/>
        <v>73</v>
      </c>
      <c r="J66" s="43">
        <v>41477</v>
      </c>
      <c r="K66" s="44">
        <f t="shared" si="39"/>
        <v>73</v>
      </c>
      <c r="L66" s="43">
        <v>41563</v>
      </c>
      <c r="M66" s="43">
        <v>41757</v>
      </c>
      <c r="N66" s="40">
        <f t="shared" si="40"/>
        <v>353</v>
      </c>
      <c r="O66" s="45">
        <f t="shared" si="41"/>
        <v>0.9666666666666667</v>
      </c>
      <c r="P66" s="45">
        <f t="shared" si="42"/>
        <v>6.466666666666667</v>
      </c>
      <c r="Q66" s="45">
        <f t="shared" si="43"/>
        <v>3.466666666666667</v>
      </c>
      <c r="R66" s="46" t="s">
        <v>24</v>
      </c>
      <c r="S66" s="48">
        <v>0</v>
      </c>
      <c r="T66" s="48">
        <v>0</v>
      </c>
      <c r="U66" s="48">
        <v>0</v>
      </c>
      <c r="V66" s="48">
        <v>0</v>
      </c>
      <c r="W66" s="48">
        <v>62402</v>
      </c>
      <c r="X66" s="48">
        <v>4</v>
      </c>
      <c r="Y66" s="48">
        <v>1</v>
      </c>
      <c r="Z66" s="48">
        <v>0</v>
      </c>
      <c r="AA66" s="48">
        <f t="shared" si="35"/>
        <v>0</v>
      </c>
      <c r="AB66" s="48">
        <v>0</v>
      </c>
      <c r="AC66" s="48">
        <v>0</v>
      </c>
      <c r="AD66" s="48">
        <f t="shared" si="32"/>
        <v>0</v>
      </c>
      <c r="AE66" s="49">
        <v>0</v>
      </c>
      <c r="AF66" s="48">
        <v>13068</v>
      </c>
      <c r="AG66" s="48">
        <v>1739</v>
      </c>
      <c r="AH66" s="48">
        <f t="shared" si="44"/>
        <v>14807</v>
      </c>
      <c r="AI66" s="48">
        <v>0</v>
      </c>
      <c r="AJ66" s="48">
        <v>0</v>
      </c>
      <c r="AK66" s="48">
        <v>0</v>
      </c>
      <c r="AL66" s="48">
        <v>0</v>
      </c>
      <c r="AM66" s="48">
        <f t="shared" si="37"/>
        <v>0</v>
      </c>
      <c r="AN66" s="48">
        <v>0</v>
      </c>
      <c r="AO66" s="48">
        <v>0</v>
      </c>
      <c r="AP66" s="50"/>
      <c r="AQ66" s="48">
        <v>62402</v>
      </c>
      <c r="AR66" s="50">
        <f t="shared" si="49"/>
        <v>1</v>
      </c>
      <c r="AS66" s="48">
        <f t="shared" si="45"/>
        <v>14807</v>
      </c>
      <c r="AT66" s="50">
        <f t="shared" si="36"/>
        <v>1</v>
      </c>
      <c r="AU66" s="48">
        <f t="shared" si="46"/>
        <v>0</v>
      </c>
      <c r="AV66" s="48">
        <f t="shared" si="47"/>
        <v>77209</v>
      </c>
      <c r="AW66" s="40">
        <v>9</v>
      </c>
      <c r="AX66" s="40">
        <v>19</v>
      </c>
      <c r="AY66" s="40">
        <v>0</v>
      </c>
      <c r="AZ66" s="40">
        <f t="shared" si="48"/>
        <v>28</v>
      </c>
      <c r="BA66" s="42" t="s">
        <v>162</v>
      </c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  <c r="FL66" s="78"/>
      <c r="FM66" s="78"/>
      <c r="FN66" s="78"/>
      <c r="FO66" s="78"/>
      <c r="FP66" s="78"/>
      <c r="FQ66" s="78"/>
      <c r="FR66" s="78"/>
      <c r="FS66" s="78"/>
      <c r="FT66" s="78"/>
      <c r="FU66" s="78"/>
      <c r="FV66" s="78"/>
      <c r="FW66" s="78"/>
      <c r="FX66" s="78"/>
      <c r="FY66" s="78"/>
      <c r="FZ66" s="78"/>
      <c r="GA66" s="78"/>
      <c r="GB66" s="78"/>
      <c r="GC66" s="78"/>
      <c r="GD66" s="78"/>
      <c r="GE66" s="78"/>
      <c r="GF66" s="78"/>
      <c r="GG66" s="78"/>
      <c r="GH66" s="78"/>
      <c r="GI66" s="78"/>
      <c r="GJ66" s="78"/>
      <c r="GK66" s="78"/>
      <c r="GL66" s="78"/>
      <c r="GM66" s="78"/>
      <c r="GN66" s="78"/>
      <c r="GO66" s="78"/>
      <c r="GP66" s="78"/>
      <c r="GQ66" s="78"/>
      <c r="GR66" s="78"/>
      <c r="GS66" s="78"/>
      <c r="GT66" s="78"/>
      <c r="GU66" s="78"/>
      <c r="GV66" s="78"/>
      <c r="GW66" s="78"/>
      <c r="GX66" s="78"/>
      <c r="GY66" s="78"/>
      <c r="GZ66" s="78"/>
      <c r="HA66" s="78"/>
      <c r="HB66" s="78"/>
      <c r="HC66" s="78"/>
      <c r="HD66" s="78"/>
      <c r="HE66" s="78"/>
      <c r="HF66" s="78"/>
      <c r="HG66" s="78"/>
      <c r="HH66" s="78"/>
      <c r="HI66" s="78"/>
      <c r="HJ66" s="78"/>
      <c r="HK66" s="78"/>
      <c r="HL66" s="78"/>
      <c r="HM66" s="78"/>
      <c r="HN66" s="78"/>
      <c r="HO66" s="78"/>
      <c r="HP66" s="78"/>
      <c r="HQ66" s="78"/>
      <c r="HR66" s="78"/>
      <c r="HS66" s="78"/>
      <c r="HT66" s="78"/>
      <c r="HU66" s="78"/>
      <c r="HV66" s="78"/>
      <c r="HW66" s="78"/>
      <c r="HX66" s="78"/>
      <c r="HY66" s="78"/>
      <c r="HZ66" s="78"/>
      <c r="IA66" s="78"/>
      <c r="IB66" s="78"/>
      <c r="IC66" s="78"/>
      <c r="ID66" s="78"/>
      <c r="IE66" s="78"/>
      <c r="IF66" s="78"/>
      <c r="IG66" s="78"/>
      <c r="IH66" s="78"/>
      <c r="II66" s="78"/>
      <c r="IJ66" s="78"/>
      <c r="IK66" s="78"/>
      <c r="IL66" s="78"/>
      <c r="IM66" s="78"/>
      <c r="IN66" s="78"/>
      <c r="IO66" s="78"/>
      <c r="IP66" s="78"/>
      <c r="IQ66" s="78"/>
      <c r="IR66" s="78"/>
      <c r="IS66" s="78"/>
    </row>
    <row r="67" spans="1:253" ht="15">
      <c r="A67" s="40" t="s">
        <v>340</v>
      </c>
      <c r="B67" s="40" t="s">
        <v>341</v>
      </c>
      <c r="C67" s="40" t="s">
        <v>342</v>
      </c>
      <c r="D67" s="41" t="s">
        <v>96</v>
      </c>
      <c r="E67" s="40" t="s">
        <v>343</v>
      </c>
      <c r="F67" s="42" t="s">
        <v>344</v>
      </c>
      <c r="G67" s="43">
        <v>40969</v>
      </c>
      <c r="H67" s="43">
        <v>41137</v>
      </c>
      <c r="I67" s="40">
        <f t="shared" si="38"/>
        <v>168</v>
      </c>
      <c r="J67" s="43">
        <v>41137</v>
      </c>
      <c r="K67" s="44">
        <f t="shared" si="39"/>
        <v>168</v>
      </c>
      <c r="L67" s="43">
        <v>41228</v>
      </c>
      <c r="M67" s="43">
        <v>43152</v>
      </c>
      <c r="N67" s="40">
        <f t="shared" si="40"/>
        <v>2183</v>
      </c>
      <c r="O67" s="45">
        <f t="shared" si="41"/>
        <v>5.972222222222222</v>
      </c>
      <c r="P67" s="45">
        <f t="shared" si="42"/>
        <v>64.13333333333334</v>
      </c>
      <c r="Q67" s="45">
        <f t="shared" si="43"/>
        <v>61.13333333333334</v>
      </c>
      <c r="R67" s="46" t="s">
        <v>24</v>
      </c>
      <c r="S67" s="48">
        <v>0</v>
      </c>
      <c r="T67" s="48">
        <v>0</v>
      </c>
      <c r="U67" s="48">
        <v>0</v>
      </c>
      <c r="V67" s="48">
        <v>0</v>
      </c>
      <c r="W67" s="48">
        <v>607371.55</v>
      </c>
      <c r="X67" s="48">
        <v>10</v>
      </c>
      <c r="Y67" s="48">
        <v>4</v>
      </c>
      <c r="Z67" s="48">
        <v>0</v>
      </c>
      <c r="AA67" s="48">
        <v>0</v>
      </c>
      <c r="AB67" s="48">
        <v>0</v>
      </c>
      <c r="AC67" s="48">
        <v>0</v>
      </c>
      <c r="AD67" s="48">
        <f t="shared" si="32"/>
        <v>0</v>
      </c>
      <c r="AE67" s="49">
        <v>0</v>
      </c>
      <c r="AF67" s="48">
        <v>54442</v>
      </c>
      <c r="AG67" s="48">
        <v>10888</v>
      </c>
      <c r="AH67" s="48">
        <f t="shared" si="44"/>
        <v>65330</v>
      </c>
      <c r="AI67" s="48">
        <v>0</v>
      </c>
      <c r="AJ67" s="48">
        <v>0</v>
      </c>
      <c r="AK67" s="48">
        <v>0</v>
      </c>
      <c r="AL67" s="48">
        <v>0</v>
      </c>
      <c r="AM67" s="48">
        <f t="shared" si="37"/>
        <v>0</v>
      </c>
      <c r="AN67" s="48">
        <v>0</v>
      </c>
      <c r="AO67" s="48">
        <v>0</v>
      </c>
      <c r="AP67" s="50"/>
      <c r="AQ67" s="48">
        <v>281894</v>
      </c>
      <c r="AR67" s="50">
        <f t="shared" si="49"/>
        <v>0.46412117920241736</v>
      </c>
      <c r="AS67" s="48">
        <f t="shared" si="45"/>
        <v>65330</v>
      </c>
      <c r="AT67" s="50">
        <f t="shared" si="36"/>
        <v>1</v>
      </c>
      <c r="AU67" s="48">
        <f t="shared" si="46"/>
        <v>0</v>
      </c>
      <c r="AV67" s="48">
        <f t="shared" si="47"/>
        <v>347224</v>
      </c>
      <c r="AW67" s="40">
        <v>13</v>
      </c>
      <c r="AX67" s="40">
        <v>22</v>
      </c>
      <c r="AY67" s="40">
        <v>4</v>
      </c>
      <c r="AZ67" s="40">
        <f t="shared" si="48"/>
        <v>39</v>
      </c>
      <c r="BA67" s="42" t="s">
        <v>162</v>
      </c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  <c r="FF67" s="78"/>
      <c r="FG67" s="78"/>
      <c r="FH67" s="78"/>
      <c r="FI67" s="78"/>
      <c r="FJ67" s="78"/>
      <c r="FK67" s="78"/>
      <c r="FL67" s="78"/>
      <c r="FM67" s="78"/>
      <c r="FN67" s="78"/>
      <c r="FO67" s="78"/>
      <c r="FP67" s="78"/>
      <c r="FQ67" s="78"/>
      <c r="FR67" s="78"/>
      <c r="FS67" s="78"/>
      <c r="FT67" s="78"/>
      <c r="FU67" s="78"/>
      <c r="FV67" s="78"/>
      <c r="FW67" s="78"/>
      <c r="FX67" s="78"/>
      <c r="FY67" s="78"/>
      <c r="FZ67" s="78"/>
      <c r="GA67" s="78"/>
      <c r="GB67" s="78"/>
      <c r="GC67" s="78"/>
      <c r="GD67" s="78"/>
      <c r="GE67" s="78"/>
      <c r="GF67" s="78"/>
      <c r="GG67" s="78"/>
      <c r="GH67" s="78"/>
      <c r="GI67" s="78"/>
      <c r="GJ67" s="78"/>
      <c r="GK67" s="78"/>
      <c r="GL67" s="78"/>
      <c r="GM67" s="78"/>
      <c r="GN67" s="78"/>
      <c r="GO67" s="78"/>
      <c r="GP67" s="78"/>
      <c r="GQ67" s="78"/>
      <c r="GR67" s="78"/>
      <c r="GS67" s="78"/>
      <c r="GT67" s="78"/>
      <c r="GU67" s="78"/>
      <c r="GV67" s="78"/>
      <c r="GW67" s="78"/>
      <c r="GX67" s="78"/>
      <c r="GY67" s="78"/>
      <c r="GZ67" s="78"/>
      <c r="HA67" s="78"/>
      <c r="HB67" s="78"/>
      <c r="HC67" s="78"/>
      <c r="HD67" s="78"/>
      <c r="HE67" s="78"/>
      <c r="HF67" s="78"/>
      <c r="HG67" s="78"/>
      <c r="HH67" s="78"/>
      <c r="HI67" s="78"/>
      <c r="HJ67" s="78"/>
      <c r="HK67" s="78"/>
      <c r="HL67" s="78"/>
      <c r="HM67" s="78"/>
      <c r="HN67" s="78"/>
      <c r="HO67" s="78"/>
      <c r="HP67" s="78"/>
      <c r="HQ67" s="78"/>
      <c r="HR67" s="78"/>
      <c r="HS67" s="78"/>
      <c r="HT67" s="78"/>
      <c r="HU67" s="78"/>
      <c r="HV67" s="78"/>
      <c r="HW67" s="78"/>
      <c r="HX67" s="78"/>
      <c r="HY67" s="78"/>
      <c r="HZ67" s="78"/>
      <c r="IA67" s="78"/>
      <c r="IB67" s="78"/>
      <c r="IC67" s="78"/>
      <c r="ID67" s="78"/>
      <c r="IE67" s="78"/>
      <c r="IF67" s="78"/>
      <c r="IG67" s="78"/>
      <c r="IH67" s="78"/>
      <c r="II67" s="78"/>
      <c r="IJ67" s="78"/>
      <c r="IK67" s="78"/>
      <c r="IL67" s="78"/>
      <c r="IM67" s="78"/>
      <c r="IN67" s="78"/>
      <c r="IO67" s="78"/>
      <c r="IP67" s="78"/>
      <c r="IQ67" s="78"/>
      <c r="IR67" s="78"/>
      <c r="IS67" s="78"/>
    </row>
    <row r="68" spans="1:253" ht="15">
      <c r="A68" s="40" t="s">
        <v>345</v>
      </c>
      <c r="B68" s="40" t="s">
        <v>346</v>
      </c>
      <c r="C68" s="40" t="s">
        <v>347</v>
      </c>
      <c r="D68" s="41" t="s">
        <v>96</v>
      </c>
      <c r="E68" s="40" t="s">
        <v>348</v>
      </c>
      <c r="F68" s="42" t="s">
        <v>349</v>
      </c>
      <c r="G68" s="43">
        <v>40975</v>
      </c>
      <c r="H68" s="43">
        <v>41054</v>
      </c>
      <c r="I68" s="40">
        <f t="shared" si="38"/>
        <v>79</v>
      </c>
      <c r="J68" s="43">
        <v>41054</v>
      </c>
      <c r="K68" s="44">
        <f t="shared" si="39"/>
        <v>79</v>
      </c>
      <c r="L68" s="43">
        <v>41144</v>
      </c>
      <c r="M68" s="43">
        <v>43061</v>
      </c>
      <c r="N68" s="40">
        <f t="shared" si="40"/>
        <v>2086</v>
      </c>
      <c r="O68" s="45">
        <f t="shared" si="41"/>
        <v>5.708333333333333</v>
      </c>
      <c r="P68" s="45">
        <f t="shared" si="42"/>
        <v>63.9</v>
      </c>
      <c r="Q68" s="45">
        <f t="shared" si="43"/>
        <v>60.9</v>
      </c>
      <c r="R68" s="46" t="s">
        <v>24</v>
      </c>
      <c r="S68" s="48">
        <v>0</v>
      </c>
      <c r="T68" s="48">
        <v>0</v>
      </c>
      <c r="U68" s="48">
        <v>0</v>
      </c>
      <c r="V68" s="48">
        <v>0</v>
      </c>
      <c r="W68" s="48">
        <v>371127.65</v>
      </c>
      <c r="X68" s="48">
        <v>3</v>
      </c>
      <c r="Y68" s="48">
        <v>0</v>
      </c>
      <c r="Z68" s="48">
        <v>0</v>
      </c>
      <c r="AA68" s="48">
        <f aca="true" t="shared" si="50" ref="AA68:AA97">SUM(V68,Z68)</f>
        <v>0</v>
      </c>
      <c r="AB68" s="48">
        <v>0</v>
      </c>
      <c r="AC68" s="48">
        <v>0</v>
      </c>
      <c r="AD68" s="48">
        <f aca="true" t="shared" si="51" ref="AD68:AD93">AB68-AC68</f>
        <v>0</v>
      </c>
      <c r="AE68" s="49">
        <v>0</v>
      </c>
      <c r="AF68" s="48">
        <v>54420</v>
      </c>
      <c r="AG68" s="48">
        <v>10884</v>
      </c>
      <c r="AH68" s="48">
        <f t="shared" si="44"/>
        <v>65304</v>
      </c>
      <c r="AI68" s="48">
        <v>0</v>
      </c>
      <c r="AJ68" s="48">
        <v>0</v>
      </c>
      <c r="AK68" s="48">
        <v>0</v>
      </c>
      <c r="AL68" s="48">
        <v>0</v>
      </c>
      <c r="AM68" s="48">
        <f t="shared" si="37"/>
        <v>0</v>
      </c>
      <c r="AN68" s="48">
        <v>0</v>
      </c>
      <c r="AO68" s="48">
        <v>0</v>
      </c>
      <c r="AP68" s="50"/>
      <c r="AQ68" s="48">
        <v>139168</v>
      </c>
      <c r="AR68" s="50">
        <f t="shared" si="49"/>
        <v>0.3749868811984232</v>
      </c>
      <c r="AS68" s="48">
        <f t="shared" si="45"/>
        <v>65304</v>
      </c>
      <c r="AT68" s="50">
        <f t="shared" si="36"/>
        <v>1</v>
      </c>
      <c r="AU68" s="48">
        <f t="shared" si="46"/>
        <v>0</v>
      </c>
      <c r="AV68" s="48">
        <f t="shared" si="47"/>
        <v>204472</v>
      </c>
      <c r="AW68" s="40">
        <v>9</v>
      </c>
      <c r="AX68" s="40">
        <v>29</v>
      </c>
      <c r="AY68" s="40">
        <v>1</v>
      </c>
      <c r="AZ68" s="40">
        <f t="shared" si="48"/>
        <v>39</v>
      </c>
      <c r="BA68" s="42" t="s">
        <v>162</v>
      </c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  <c r="FF68" s="78"/>
      <c r="FG68" s="78"/>
      <c r="FH68" s="78"/>
      <c r="FI68" s="78"/>
      <c r="FJ68" s="78"/>
      <c r="FK68" s="78"/>
      <c r="FL68" s="78"/>
      <c r="FM68" s="78"/>
      <c r="FN68" s="78"/>
      <c r="FO68" s="78"/>
      <c r="FP68" s="78"/>
      <c r="FQ68" s="78"/>
      <c r="FR68" s="78"/>
      <c r="FS68" s="78"/>
      <c r="FT68" s="78"/>
      <c r="FU68" s="78"/>
      <c r="FV68" s="78"/>
      <c r="FW68" s="78"/>
      <c r="FX68" s="78"/>
      <c r="FY68" s="78"/>
      <c r="FZ68" s="78"/>
      <c r="GA68" s="78"/>
      <c r="GB68" s="78"/>
      <c r="GC68" s="78"/>
      <c r="GD68" s="78"/>
      <c r="GE68" s="78"/>
      <c r="GF68" s="78"/>
      <c r="GG68" s="78"/>
      <c r="GH68" s="78"/>
      <c r="GI68" s="78"/>
      <c r="GJ68" s="78"/>
      <c r="GK68" s="78"/>
      <c r="GL68" s="78"/>
      <c r="GM68" s="78"/>
      <c r="GN68" s="78"/>
      <c r="GO68" s="78"/>
      <c r="GP68" s="78"/>
      <c r="GQ68" s="78"/>
      <c r="GR68" s="78"/>
      <c r="GS68" s="78"/>
      <c r="GT68" s="78"/>
      <c r="GU68" s="78"/>
      <c r="GV68" s="78"/>
      <c r="GW68" s="78"/>
      <c r="GX68" s="78"/>
      <c r="GY68" s="78"/>
      <c r="GZ68" s="78"/>
      <c r="HA68" s="78"/>
      <c r="HB68" s="78"/>
      <c r="HC68" s="78"/>
      <c r="HD68" s="78"/>
      <c r="HE68" s="78"/>
      <c r="HF68" s="78"/>
      <c r="HG68" s="78"/>
      <c r="HH68" s="78"/>
      <c r="HI68" s="78"/>
      <c r="HJ68" s="78"/>
      <c r="HK68" s="78"/>
      <c r="HL68" s="78"/>
      <c r="HM68" s="78"/>
      <c r="HN68" s="78"/>
      <c r="HO68" s="78"/>
      <c r="HP68" s="78"/>
      <c r="HQ68" s="78"/>
      <c r="HR68" s="78"/>
      <c r="HS68" s="78"/>
      <c r="HT68" s="78"/>
      <c r="HU68" s="78"/>
      <c r="HV68" s="78"/>
      <c r="HW68" s="78"/>
      <c r="HX68" s="78"/>
      <c r="HY68" s="78"/>
      <c r="HZ68" s="78"/>
      <c r="IA68" s="78"/>
      <c r="IB68" s="78"/>
      <c r="IC68" s="78"/>
      <c r="ID68" s="78"/>
      <c r="IE68" s="78"/>
      <c r="IF68" s="78"/>
      <c r="IG68" s="78"/>
      <c r="IH68" s="78"/>
      <c r="II68" s="78"/>
      <c r="IJ68" s="78"/>
      <c r="IK68" s="78"/>
      <c r="IL68" s="78"/>
      <c r="IM68" s="78"/>
      <c r="IN68" s="78"/>
      <c r="IO68" s="78"/>
      <c r="IP68" s="78"/>
      <c r="IQ68" s="78"/>
      <c r="IR68" s="78"/>
      <c r="IS68" s="78"/>
    </row>
    <row r="69" spans="1:253" ht="15">
      <c r="A69" s="40" t="s">
        <v>335</v>
      </c>
      <c r="B69" s="40" t="s">
        <v>336</v>
      </c>
      <c r="C69" s="40" t="s">
        <v>337</v>
      </c>
      <c r="D69" s="41" t="s">
        <v>580</v>
      </c>
      <c r="E69" s="40" t="s">
        <v>338</v>
      </c>
      <c r="F69" s="42" t="s">
        <v>339</v>
      </c>
      <c r="G69" s="43">
        <v>40886</v>
      </c>
      <c r="H69" s="43">
        <v>40928</v>
      </c>
      <c r="I69" s="40">
        <f t="shared" si="38"/>
        <v>42</v>
      </c>
      <c r="J69" s="43">
        <v>40928</v>
      </c>
      <c r="K69" s="44">
        <f t="shared" si="39"/>
        <v>42</v>
      </c>
      <c r="L69" s="43">
        <v>40990</v>
      </c>
      <c r="M69" s="43">
        <v>42900</v>
      </c>
      <c r="N69" s="40">
        <f t="shared" si="40"/>
        <v>2014</v>
      </c>
      <c r="O69" s="45">
        <f t="shared" si="41"/>
        <v>5.513888888888889</v>
      </c>
      <c r="P69" s="45">
        <f t="shared" si="42"/>
        <v>63.666666666666664</v>
      </c>
      <c r="Q69" s="45">
        <f t="shared" si="43"/>
        <v>60.666666666666664</v>
      </c>
      <c r="R69" s="46" t="s">
        <v>24</v>
      </c>
      <c r="S69" s="48">
        <v>0</v>
      </c>
      <c r="T69" s="48">
        <v>0</v>
      </c>
      <c r="U69" s="48">
        <v>0</v>
      </c>
      <c r="V69" s="48">
        <v>0</v>
      </c>
      <c r="W69" s="48">
        <v>1400134</v>
      </c>
      <c r="X69" s="48">
        <v>12</v>
      </c>
      <c r="Y69" s="48">
        <v>2</v>
      </c>
      <c r="Z69" s="48">
        <v>0</v>
      </c>
      <c r="AA69" s="48">
        <f t="shared" si="50"/>
        <v>0</v>
      </c>
      <c r="AB69" s="48">
        <v>0</v>
      </c>
      <c r="AC69" s="48">
        <v>0</v>
      </c>
      <c r="AD69" s="48">
        <f t="shared" si="51"/>
        <v>0</v>
      </c>
      <c r="AE69" s="49">
        <v>0</v>
      </c>
      <c r="AF69" s="48">
        <v>55539</v>
      </c>
      <c r="AG69" s="48">
        <v>10800</v>
      </c>
      <c r="AH69" s="48">
        <f t="shared" si="44"/>
        <v>66339</v>
      </c>
      <c r="AI69" s="48">
        <v>0</v>
      </c>
      <c r="AJ69" s="48">
        <v>0</v>
      </c>
      <c r="AK69" s="48">
        <v>0</v>
      </c>
      <c r="AL69" s="48">
        <v>0</v>
      </c>
      <c r="AM69" s="48">
        <f t="shared" si="37"/>
        <v>0</v>
      </c>
      <c r="AN69" s="48">
        <v>0</v>
      </c>
      <c r="AO69" s="48">
        <v>0</v>
      </c>
      <c r="AP69" s="50"/>
      <c r="AQ69" s="48">
        <v>441413</v>
      </c>
      <c r="AR69" s="50">
        <f t="shared" si="49"/>
        <v>0.31526482465249756</v>
      </c>
      <c r="AS69" s="48">
        <f t="shared" si="45"/>
        <v>66339</v>
      </c>
      <c r="AT69" s="50">
        <f t="shared" si="36"/>
        <v>1</v>
      </c>
      <c r="AU69" s="48">
        <f t="shared" si="46"/>
        <v>0</v>
      </c>
      <c r="AV69" s="48">
        <f t="shared" si="47"/>
        <v>507752</v>
      </c>
      <c r="AW69" s="40">
        <v>14</v>
      </c>
      <c r="AX69" s="40">
        <v>56</v>
      </c>
      <c r="AY69" s="40">
        <v>0</v>
      </c>
      <c r="AZ69" s="40">
        <f t="shared" si="48"/>
        <v>70</v>
      </c>
      <c r="BA69" s="42" t="s">
        <v>162</v>
      </c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  <c r="FT69" s="78"/>
      <c r="FU69" s="78"/>
      <c r="FV69" s="78"/>
      <c r="FW69" s="78"/>
      <c r="FX69" s="78"/>
      <c r="FY69" s="78"/>
      <c r="FZ69" s="78"/>
      <c r="GA69" s="78"/>
      <c r="GB69" s="78"/>
      <c r="GC69" s="78"/>
      <c r="GD69" s="78"/>
      <c r="GE69" s="78"/>
      <c r="GF69" s="78"/>
      <c r="GG69" s="78"/>
      <c r="GH69" s="78"/>
      <c r="GI69" s="78"/>
      <c r="GJ69" s="78"/>
      <c r="GK69" s="78"/>
      <c r="GL69" s="78"/>
      <c r="GM69" s="78"/>
      <c r="GN69" s="78"/>
      <c r="GO69" s="78"/>
      <c r="GP69" s="78"/>
      <c r="GQ69" s="78"/>
      <c r="GR69" s="78"/>
      <c r="GS69" s="78"/>
      <c r="GT69" s="78"/>
      <c r="GU69" s="78"/>
      <c r="GV69" s="78"/>
      <c r="GW69" s="78"/>
      <c r="GX69" s="78"/>
      <c r="GY69" s="78"/>
      <c r="GZ69" s="78"/>
      <c r="HA69" s="78"/>
      <c r="HB69" s="78"/>
      <c r="HC69" s="78"/>
      <c r="HD69" s="78"/>
      <c r="HE69" s="78"/>
      <c r="HF69" s="78"/>
      <c r="HG69" s="78"/>
      <c r="HH69" s="78"/>
      <c r="HI69" s="78"/>
      <c r="HJ69" s="78"/>
      <c r="HK69" s="78"/>
      <c r="HL69" s="78"/>
      <c r="HM69" s="78"/>
      <c r="HN69" s="78"/>
      <c r="HO69" s="78"/>
      <c r="HP69" s="78"/>
      <c r="HQ69" s="78"/>
      <c r="HR69" s="78"/>
      <c r="HS69" s="78"/>
      <c r="HT69" s="78"/>
      <c r="HU69" s="78"/>
      <c r="HV69" s="78"/>
      <c r="HW69" s="78"/>
      <c r="HX69" s="78"/>
      <c r="HY69" s="78"/>
      <c r="HZ69" s="78"/>
      <c r="IA69" s="78"/>
      <c r="IB69" s="78"/>
      <c r="IC69" s="78"/>
      <c r="ID69" s="78"/>
      <c r="IE69" s="78"/>
      <c r="IF69" s="78"/>
      <c r="IG69" s="78"/>
      <c r="IH69" s="78"/>
      <c r="II69" s="78"/>
      <c r="IJ69" s="78"/>
      <c r="IK69" s="78"/>
      <c r="IL69" s="78"/>
      <c r="IM69" s="78"/>
      <c r="IN69" s="78"/>
      <c r="IO69" s="78"/>
      <c r="IP69" s="78"/>
      <c r="IQ69" s="78"/>
      <c r="IR69" s="78"/>
      <c r="IS69" s="78"/>
    </row>
    <row r="70" spans="1:253" ht="15">
      <c r="A70" s="40" t="s">
        <v>13</v>
      </c>
      <c r="B70" s="40" t="s">
        <v>99</v>
      </c>
      <c r="C70" s="40" t="s">
        <v>100</v>
      </c>
      <c r="D70" s="41" t="s">
        <v>96</v>
      </c>
      <c r="E70" s="40" t="s">
        <v>98</v>
      </c>
      <c r="F70" s="42"/>
      <c r="G70" s="43">
        <v>41662</v>
      </c>
      <c r="H70" s="43">
        <v>41676</v>
      </c>
      <c r="I70" s="40">
        <f t="shared" si="38"/>
        <v>14</v>
      </c>
      <c r="J70" s="43">
        <v>41676</v>
      </c>
      <c r="K70" s="44">
        <f t="shared" si="39"/>
        <v>14</v>
      </c>
      <c r="L70" s="43">
        <v>41768</v>
      </c>
      <c r="M70" s="43">
        <v>42513</v>
      </c>
      <c r="N70" s="40">
        <f t="shared" si="40"/>
        <v>851</v>
      </c>
      <c r="O70" s="45">
        <f t="shared" si="41"/>
        <v>2.3333333333333335</v>
      </c>
      <c r="P70" s="45">
        <f t="shared" si="42"/>
        <v>24.833333333333332</v>
      </c>
      <c r="Q70" s="45">
        <f t="shared" si="43"/>
        <v>21.833333333333332</v>
      </c>
      <c r="R70" s="46" t="s">
        <v>24</v>
      </c>
      <c r="S70" s="48">
        <v>0</v>
      </c>
      <c r="T70" s="48">
        <v>0</v>
      </c>
      <c r="U70" s="48">
        <v>0</v>
      </c>
      <c r="V70" s="48">
        <v>0</v>
      </c>
      <c r="W70" s="48">
        <v>100198</v>
      </c>
      <c r="X70" s="48">
        <v>9</v>
      </c>
      <c r="Y70" s="48">
        <v>2</v>
      </c>
      <c r="Z70" s="48">
        <v>2</v>
      </c>
      <c r="AA70" s="48">
        <f t="shared" si="50"/>
        <v>2</v>
      </c>
      <c r="AB70" s="48">
        <v>450</v>
      </c>
      <c r="AC70" s="48">
        <v>200</v>
      </c>
      <c r="AD70" s="48">
        <f t="shared" si="51"/>
        <v>250</v>
      </c>
      <c r="AE70" s="49">
        <f>(AD70/AB70)*100</f>
        <v>55.55555555555556</v>
      </c>
      <c r="AF70" s="48">
        <v>21427</v>
      </c>
      <c r="AG70" s="48">
        <v>4286</v>
      </c>
      <c r="AH70" s="48">
        <f t="shared" si="44"/>
        <v>25713</v>
      </c>
      <c r="AI70" s="48">
        <v>0</v>
      </c>
      <c r="AJ70" s="48">
        <v>0</v>
      </c>
      <c r="AK70" s="48">
        <v>0</v>
      </c>
      <c r="AL70" s="48">
        <v>0</v>
      </c>
      <c r="AM70" s="48">
        <f t="shared" si="37"/>
        <v>0</v>
      </c>
      <c r="AN70" s="48">
        <v>0</v>
      </c>
      <c r="AO70" s="48">
        <v>0</v>
      </c>
      <c r="AP70" s="50"/>
      <c r="AQ70" s="48">
        <v>100198</v>
      </c>
      <c r="AR70" s="50">
        <f t="shared" si="49"/>
        <v>1</v>
      </c>
      <c r="AS70" s="48">
        <f t="shared" si="45"/>
        <v>25713</v>
      </c>
      <c r="AT70" s="50">
        <f t="shared" si="36"/>
        <v>1</v>
      </c>
      <c r="AU70" s="48">
        <f t="shared" si="46"/>
        <v>0</v>
      </c>
      <c r="AV70" s="48">
        <f t="shared" si="47"/>
        <v>125911</v>
      </c>
      <c r="AW70" s="40">
        <v>12</v>
      </c>
      <c r="AX70" s="40">
        <v>16</v>
      </c>
      <c r="AY70" s="40">
        <v>0</v>
      </c>
      <c r="AZ70" s="40">
        <f t="shared" si="48"/>
        <v>28</v>
      </c>
      <c r="BA70" s="42" t="s">
        <v>162</v>
      </c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78"/>
      <c r="EP70" s="78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8"/>
      <c r="FF70" s="78"/>
      <c r="FG70" s="78"/>
      <c r="FH70" s="78"/>
      <c r="FI70" s="78"/>
      <c r="FJ70" s="78"/>
      <c r="FK70" s="78"/>
      <c r="FL70" s="78"/>
      <c r="FM70" s="78"/>
      <c r="FN70" s="78"/>
      <c r="FO70" s="78"/>
      <c r="FP70" s="78"/>
      <c r="FQ70" s="78"/>
      <c r="FR70" s="78"/>
      <c r="FS70" s="78"/>
      <c r="FT70" s="78"/>
      <c r="FU70" s="78"/>
      <c r="FV70" s="78"/>
      <c r="FW70" s="78"/>
      <c r="FX70" s="78"/>
      <c r="FY70" s="78"/>
      <c r="FZ70" s="78"/>
      <c r="GA70" s="78"/>
      <c r="GB70" s="78"/>
      <c r="GC70" s="78"/>
      <c r="GD70" s="78"/>
      <c r="GE70" s="78"/>
      <c r="GF70" s="78"/>
      <c r="GG70" s="78"/>
      <c r="GH70" s="78"/>
      <c r="GI70" s="78"/>
      <c r="GJ70" s="78"/>
      <c r="GK70" s="78"/>
      <c r="GL70" s="78"/>
      <c r="GM70" s="78"/>
      <c r="GN70" s="78"/>
      <c r="GO70" s="78"/>
      <c r="GP70" s="78"/>
      <c r="GQ70" s="78"/>
      <c r="GR70" s="78"/>
      <c r="GS70" s="78"/>
      <c r="GT70" s="78"/>
      <c r="GU70" s="78"/>
      <c r="GV70" s="78"/>
      <c r="GW70" s="78"/>
      <c r="GX70" s="78"/>
      <c r="GY70" s="78"/>
      <c r="GZ70" s="78"/>
      <c r="HA70" s="78"/>
      <c r="HB70" s="78"/>
      <c r="HC70" s="78"/>
      <c r="HD70" s="78"/>
      <c r="HE70" s="78"/>
      <c r="HF70" s="78"/>
      <c r="HG70" s="78"/>
      <c r="HH70" s="78"/>
      <c r="HI70" s="78"/>
      <c r="HJ70" s="78"/>
      <c r="HK70" s="78"/>
      <c r="HL70" s="78"/>
      <c r="HM70" s="78"/>
      <c r="HN70" s="78"/>
      <c r="HO70" s="78"/>
      <c r="HP70" s="78"/>
      <c r="HQ70" s="78"/>
      <c r="HR70" s="78"/>
      <c r="HS70" s="78"/>
      <c r="HT70" s="78"/>
      <c r="HU70" s="78"/>
      <c r="HV70" s="78"/>
      <c r="HW70" s="78"/>
      <c r="HX70" s="78"/>
      <c r="HY70" s="78"/>
      <c r="HZ70" s="78"/>
      <c r="IA70" s="78"/>
      <c r="IB70" s="78"/>
      <c r="IC70" s="78"/>
      <c r="ID70" s="78"/>
      <c r="IE70" s="78"/>
      <c r="IF70" s="78"/>
      <c r="IG70" s="78"/>
      <c r="IH70" s="78"/>
      <c r="II70" s="78"/>
      <c r="IJ70" s="78"/>
      <c r="IK70" s="78"/>
      <c r="IL70" s="78"/>
      <c r="IM70" s="78"/>
      <c r="IN70" s="78"/>
      <c r="IO70" s="78"/>
      <c r="IP70" s="78"/>
      <c r="IQ70" s="78"/>
      <c r="IR70" s="78"/>
      <c r="IS70" s="78"/>
    </row>
    <row r="71" spans="1:253" ht="15">
      <c r="A71" s="40" t="s">
        <v>13</v>
      </c>
      <c r="B71" s="40" t="s">
        <v>88</v>
      </c>
      <c r="C71" s="40" t="s">
        <v>87</v>
      </c>
      <c r="D71" s="41">
        <v>1</v>
      </c>
      <c r="E71" s="40" t="s">
        <v>89</v>
      </c>
      <c r="F71" s="42" t="s">
        <v>90</v>
      </c>
      <c r="G71" s="43">
        <v>41011</v>
      </c>
      <c r="H71" s="43">
        <v>41023</v>
      </c>
      <c r="I71" s="40">
        <f t="shared" si="38"/>
        <v>12</v>
      </c>
      <c r="J71" s="43">
        <v>41023</v>
      </c>
      <c r="K71" s="44">
        <f t="shared" si="39"/>
        <v>12</v>
      </c>
      <c r="L71" s="43">
        <v>41081</v>
      </c>
      <c r="M71" s="43">
        <v>43045</v>
      </c>
      <c r="N71" s="40">
        <f t="shared" si="40"/>
        <v>2034</v>
      </c>
      <c r="O71" s="45">
        <f t="shared" si="41"/>
        <v>5.566666666666666</v>
      </c>
      <c r="P71" s="45">
        <f t="shared" si="42"/>
        <v>65.46666666666667</v>
      </c>
      <c r="Q71" s="45">
        <f t="shared" si="43"/>
        <v>62.46666666666667</v>
      </c>
      <c r="R71" s="46" t="s">
        <v>24</v>
      </c>
      <c r="S71" s="48">
        <v>0</v>
      </c>
      <c r="T71" s="48">
        <v>0</v>
      </c>
      <c r="U71" s="48">
        <v>0</v>
      </c>
      <c r="V71" s="48">
        <v>0</v>
      </c>
      <c r="W71" s="48">
        <v>269934</v>
      </c>
      <c r="X71" s="48">
        <v>3</v>
      </c>
      <c r="Y71" s="48">
        <v>3</v>
      </c>
      <c r="Z71" s="48">
        <v>2</v>
      </c>
      <c r="AA71" s="48">
        <f t="shared" si="50"/>
        <v>2</v>
      </c>
      <c r="AB71" s="48">
        <v>450</v>
      </c>
      <c r="AC71" s="48">
        <v>200</v>
      </c>
      <c r="AD71" s="48">
        <f t="shared" si="51"/>
        <v>250</v>
      </c>
      <c r="AE71" s="49">
        <f>(AD71/AB71)*100</f>
        <v>55.55555555555556</v>
      </c>
      <c r="AF71" s="48">
        <v>57112</v>
      </c>
      <c r="AG71" s="48">
        <v>11816</v>
      </c>
      <c r="AH71" s="48">
        <f t="shared" si="44"/>
        <v>68928</v>
      </c>
      <c r="AI71" s="48">
        <v>0</v>
      </c>
      <c r="AJ71" s="48">
        <v>0</v>
      </c>
      <c r="AK71" s="48">
        <v>0</v>
      </c>
      <c r="AL71" s="48">
        <v>0</v>
      </c>
      <c r="AM71" s="48">
        <f t="shared" si="37"/>
        <v>0</v>
      </c>
      <c r="AN71" s="48">
        <v>0</v>
      </c>
      <c r="AO71" s="48">
        <v>0</v>
      </c>
      <c r="AP71" s="50"/>
      <c r="AQ71" s="48">
        <v>155600</v>
      </c>
      <c r="AR71" s="50">
        <f t="shared" si="49"/>
        <v>0.5764372031681818</v>
      </c>
      <c r="AS71" s="48">
        <f t="shared" si="45"/>
        <v>68928</v>
      </c>
      <c r="AT71" s="50">
        <f t="shared" si="36"/>
        <v>1</v>
      </c>
      <c r="AU71" s="48">
        <f t="shared" si="46"/>
        <v>0</v>
      </c>
      <c r="AV71" s="48">
        <f t="shared" si="47"/>
        <v>224528</v>
      </c>
      <c r="AW71" s="40">
        <v>7</v>
      </c>
      <c r="AX71" s="40">
        <v>28</v>
      </c>
      <c r="AY71" s="40">
        <v>0</v>
      </c>
      <c r="AZ71" s="40">
        <f t="shared" si="48"/>
        <v>35</v>
      </c>
      <c r="BA71" s="42" t="s">
        <v>162</v>
      </c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  <c r="EO71" s="78"/>
      <c r="EP71" s="78"/>
      <c r="EQ71" s="78"/>
      <c r="ER71" s="78"/>
      <c r="ES71" s="78"/>
      <c r="ET71" s="78"/>
      <c r="EU71" s="78"/>
      <c r="EV71" s="78"/>
      <c r="EW71" s="78"/>
      <c r="EX71" s="78"/>
      <c r="EY71" s="78"/>
      <c r="EZ71" s="78"/>
      <c r="FA71" s="78"/>
      <c r="FB71" s="78"/>
      <c r="FC71" s="78"/>
      <c r="FD71" s="78"/>
      <c r="FE71" s="78"/>
      <c r="FF71" s="78"/>
      <c r="FG71" s="78"/>
      <c r="FH71" s="78"/>
      <c r="FI71" s="78"/>
      <c r="FJ71" s="78"/>
      <c r="FK71" s="78"/>
      <c r="FL71" s="78"/>
      <c r="FM71" s="78"/>
      <c r="FN71" s="78"/>
      <c r="FO71" s="78"/>
      <c r="FP71" s="78"/>
      <c r="FQ71" s="78"/>
      <c r="FR71" s="78"/>
      <c r="FS71" s="78"/>
      <c r="FT71" s="78"/>
      <c r="FU71" s="78"/>
      <c r="FV71" s="78"/>
      <c r="FW71" s="78"/>
      <c r="FX71" s="78"/>
      <c r="FY71" s="78"/>
      <c r="FZ71" s="78"/>
      <c r="GA71" s="78"/>
      <c r="GB71" s="78"/>
      <c r="GC71" s="78"/>
      <c r="GD71" s="78"/>
      <c r="GE71" s="78"/>
      <c r="GF71" s="78"/>
      <c r="GG71" s="78"/>
      <c r="GH71" s="78"/>
      <c r="GI71" s="78"/>
      <c r="GJ71" s="78"/>
      <c r="GK71" s="78"/>
      <c r="GL71" s="78"/>
      <c r="GM71" s="78"/>
      <c r="GN71" s="78"/>
      <c r="GO71" s="78"/>
      <c r="GP71" s="78"/>
      <c r="GQ71" s="78"/>
      <c r="GR71" s="78"/>
      <c r="GS71" s="78"/>
      <c r="GT71" s="78"/>
      <c r="GU71" s="78"/>
      <c r="GV71" s="78"/>
      <c r="GW71" s="78"/>
      <c r="GX71" s="78"/>
      <c r="GY71" s="78"/>
      <c r="GZ71" s="78"/>
      <c r="HA71" s="78"/>
      <c r="HB71" s="78"/>
      <c r="HC71" s="78"/>
      <c r="HD71" s="78"/>
      <c r="HE71" s="78"/>
      <c r="HF71" s="78"/>
      <c r="HG71" s="78"/>
      <c r="HH71" s="78"/>
      <c r="HI71" s="78"/>
      <c r="HJ71" s="78"/>
      <c r="HK71" s="78"/>
      <c r="HL71" s="78"/>
      <c r="HM71" s="78"/>
      <c r="HN71" s="78"/>
      <c r="HO71" s="78"/>
      <c r="HP71" s="78"/>
      <c r="HQ71" s="78"/>
      <c r="HR71" s="78"/>
      <c r="HS71" s="78"/>
      <c r="HT71" s="78"/>
      <c r="HU71" s="78"/>
      <c r="HV71" s="78"/>
      <c r="HW71" s="78"/>
      <c r="HX71" s="78"/>
      <c r="HY71" s="78"/>
      <c r="HZ71" s="78"/>
      <c r="IA71" s="78"/>
      <c r="IB71" s="78"/>
      <c r="IC71" s="78"/>
      <c r="ID71" s="78"/>
      <c r="IE71" s="78"/>
      <c r="IF71" s="78"/>
      <c r="IG71" s="78"/>
      <c r="IH71" s="78"/>
      <c r="II71" s="78"/>
      <c r="IJ71" s="78"/>
      <c r="IK71" s="78"/>
      <c r="IL71" s="78"/>
      <c r="IM71" s="78"/>
      <c r="IN71" s="78"/>
      <c r="IO71" s="78"/>
      <c r="IP71" s="78"/>
      <c r="IQ71" s="78"/>
      <c r="IR71" s="78"/>
      <c r="IS71" s="78"/>
    </row>
    <row r="72" spans="1:253" ht="15">
      <c r="A72" s="40" t="s">
        <v>13</v>
      </c>
      <c r="B72" s="40" t="s">
        <v>14</v>
      </c>
      <c r="C72" s="40" t="s">
        <v>15</v>
      </c>
      <c r="D72" s="41">
        <v>1</v>
      </c>
      <c r="E72" s="40" t="s">
        <v>16</v>
      </c>
      <c r="F72" s="42" t="s">
        <v>23</v>
      </c>
      <c r="G72" s="43">
        <v>40427</v>
      </c>
      <c r="H72" s="43">
        <v>40465</v>
      </c>
      <c r="I72" s="40">
        <f t="shared" si="38"/>
        <v>38</v>
      </c>
      <c r="J72" s="43">
        <v>40465</v>
      </c>
      <c r="K72" s="44">
        <f t="shared" si="39"/>
        <v>38</v>
      </c>
      <c r="L72" s="43">
        <v>40569</v>
      </c>
      <c r="M72" s="43">
        <v>42403</v>
      </c>
      <c r="N72" s="40">
        <f t="shared" si="40"/>
        <v>1976</v>
      </c>
      <c r="O72" s="45">
        <f t="shared" si="41"/>
        <v>5.408333333333333</v>
      </c>
      <c r="P72" s="45">
        <f t="shared" si="42"/>
        <v>61.13333333333333</v>
      </c>
      <c r="Q72" s="45">
        <f t="shared" si="43"/>
        <v>58.13333333333333</v>
      </c>
      <c r="R72" s="46" t="s">
        <v>24</v>
      </c>
      <c r="S72" s="47">
        <v>0</v>
      </c>
      <c r="T72" s="48">
        <v>0</v>
      </c>
      <c r="U72" s="48">
        <v>0</v>
      </c>
      <c r="V72" s="48">
        <v>0</v>
      </c>
      <c r="W72" s="48">
        <v>897687</v>
      </c>
      <c r="X72" s="48">
        <v>9</v>
      </c>
      <c r="Y72" s="48">
        <v>4</v>
      </c>
      <c r="Z72" s="48">
        <v>1</v>
      </c>
      <c r="AA72" s="48">
        <f t="shared" si="50"/>
        <v>1</v>
      </c>
      <c r="AB72" s="48">
        <v>300</v>
      </c>
      <c r="AC72" s="48">
        <v>200</v>
      </c>
      <c r="AD72" s="48">
        <f t="shared" si="51"/>
        <v>100</v>
      </c>
      <c r="AE72" s="49">
        <f>(AD72/AB72)*100</f>
        <v>33.33333333333333</v>
      </c>
      <c r="AF72" s="48">
        <v>54368</v>
      </c>
      <c r="AG72" s="48">
        <v>10874</v>
      </c>
      <c r="AH72" s="48">
        <f t="shared" si="44"/>
        <v>65242</v>
      </c>
      <c r="AI72" s="40">
        <v>0</v>
      </c>
      <c r="AJ72" s="48">
        <v>0</v>
      </c>
      <c r="AK72" s="40">
        <v>1200</v>
      </c>
      <c r="AL72" s="48">
        <v>60</v>
      </c>
      <c r="AM72" s="48">
        <f t="shared" si="37"/>
        <v>72000</v>
      </c>
      <c r="AN72" s="40">
        <v>0</v>
      </c>
      <c r="AO72" s="48">
        <v>0</v>
      </c>
      <c r="AP72" s="50"/>
      <c r="AQ72" s="48">
        <v>580073</v>
      </c>
      <c r="AR72" s="50">
        <f t="shared" si="49"/>
        <v>0.6461862542289238</v>
      </c>
      <c r="AS72" s="48">
        <f t="shared" si="45"/>
        <v>65242</v>
      </c>
      <c r="AT72" s="50">
        <f t="shared" si="36"/>
        <v>1</v>
      </c>
      <c r="AU72" s="48">
        <f t="shared" si="46"/>
        <v>72000</v>
      </c>
      <c r="AV72" s="48">
        <f t="shared" si="47"/>
        <v>717315</v>
      </c>
      <c r="AW72" s="40">
        <v>8</v>
      </c>
      <c r="AX72" s="40">
        <v>27</v>
      </c>
      <c r="AY72" s="40">
        <v>0</v>
      </c>
      <c r="AZ72" s="40">
        <f t="shared" si="48"/>
        <v>35</v>
      </c>
      <c r="BA72" s="42" t="s">
        <v>162</v>
      </c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8"/>
      <c r="FG72" s="78"/>
      <c r="FH72" s="78"/>
      <c r="FI72" s="78"/>
      <c r="FJ72" s="78"/>
      <c r="FK72" s="78"/>
      <c r="FL72" s="78"/>
      <c r="FM72" s="78"/>
      <c r="FN72" s="78"/>
      <c r="FO72" s="78"/>
      <c r="FP72" s="78"/>
      <c r="FQ72" s="78"/>
      <c r="FR72" s="78"/>
      <c r="FS72" s="78"/>
      <c r="FT72" s="78"/>
      <c r="FU72" s="78"/>
      <c r="FV72" s="78"/>
      <c r="FW72" s="78"/>
      <c r="FX72" s="78"/>
      <c r="FY72" s="78"/>
      <c r="FZ72" s="78"/>
      <c r="GA72" s="78"/>
      <c r="GB72" s="78"/>
      <c r="GC72" s="78"/>
      <c r="GD72" s="78"/>
      <c r="GE72" s="78"/>
      <c r="GF72" s="78"/>
      <c r="GG72" s="78"/>
      <c r="GH72" s="78"/>
      <c r="GI72" s="78"/>
      <c r="GJ72" s="78"/>
      <c r="GK72" s="78"/>
      <c r="GL72" s="78"/>
      <c r="GM72" s="78"/>
      <c r="GN72" s="78"/>
      <c r="GO72" s="78"/>
      <c r="GP72" s="78"/>
      <c r="GQ72" s="78"/>
      <c r="GR72" s="78"/>
      <c r="GS72" s="78"/>
      <c r="GT72" s="78"/>
      <c r="GU72" s="78"/>
      <c r="GV72" s="78"/>
      <c r="GW72" s="78"/>
      <c r="GX72" s="78"/>
      <c r="GY72" s="78"/>
      <c r="GZ72" s="78"/>
      <c r="HA72" s="78"/>
      <c r="HB72" s="78"/>
      <c r="HC72" s="78"/>
      <c r="HD72" s="78"/>
      <c r="HE72" s="78"/>
      <c r="HF72" s="78"/>
      <c r="HG72" s="78"/>
      <c r="HH72" s="78"/>
      <c r="HI72" s="78"/>
      <c r="HJ72" s="78"/>
      <c r="HK72" s="78"/>
      <c r="HL72" s="78"/>
      <c r="HM72" s="78"/>
      <c r="HN72" s="78"/>
      <c r="HO72" s="78"/>
      <c r="HP72" s="78"/>
      <c r="HQ72" s="78"/>
      <c r="HR72" s="78"/>
      <c r="HS72" s="78"/>
      <c r="HT72" s="78"/>
      <c r="HU72" s="78"/>
      <c r="HV72" s="78"/>
      <c r="HW72" s="78"/>
      <c r="HX72" s="78"/>
      <c r="HY72" s="78"/>
      <c r="HZ72" s="78"/>
      <c r="IA72" s="78"/>
      <c r="IB72" s="78"/>
      <c r="IC72" s="78"/>
      <c r="ID72" s="78"/>
      <c r="IE72" s="78"/>
      <c r="IF72" s="78"/>
      <c r="IG72" s="78"/>
      <c r="IH72" s="78"/>
      <c r="II72" s="78"/>
      <c r="IJ72" s="78"/>
      <c r="IK72" s="78"/>
      <c r="IL72" s="78"/>
      <c r="IM72" s="78"/>
      <c r="IN72" s="78"/>
      <c r="IO72" s="78"/>
      <c r="IP72" s="78"/>
      <c r="IQ72" s="78"/>
      <c r="IR72" s="78"/>
      <c r="IS72" s="78"/>
    </row>
    <row r="73" spans="1:253" ht="15">
      <c r="A73" s="40" t="s">
        <v>13</v>
      </c>
      <c r="B73" s="40" t="s">
        <v>79</v>
      </c>
      <c r="C73" s="40" t="s">
        <v>80</v>
      </c>
      <c r="D73" s="41">
        <v>1</v>
      </c>
      <c r="E73" s="40" t="s">
        <v>81</v>
      </c>
      <c r="F73" s="42" t="s">
        <v>82</v>
      </c>
      <c r="G73" s="43">
        <v>40912</v>
      </c>
      <c r="H73" s="43">
        <v>40928</v>
      </c>
      <c r="I73" s="40">
        <f t="shared" si="38"/>
        <v>16</v>
      </c>
      <c r="J73" s="43">
        <v>40928</v>
      </c>
      <c r="K73" s="44">
        <f t="shared" si="39"/>
        <v>16</v>
      </c>
      <c r="L73" s="43">
        <v>41004</v>
      </c>
      <c r="M73" s="43">
        <v>42943</v>
      </c>
      <c r="N73" s="40">
        <f t="shared" si="40"/>
        <v>2031</v>
      </c>
      <c r="O73" s="45">
        <f t="shared" si="41"/>
        <v>5.563888888888889</v>
      </c>
      <c r="P73" s="45">
        <f t="shared" si="42"/>
        <v>64.63333333333334</v>
      </c>
      <c r="Q73" s="45">
        <f t="shared" si="43"/>
        <v>61.63333333333334</v>
      </c>
      <c r="R73" s="46" t="s">
        <v>24</v>
      </c>
      <c r="S73" s="48">
        <v>0</v>
      </c>
      <c r="T73" s="48">
        <v>0</v>
      </c>
      <c r="U73" s="48">
        <v>0</v>
      </c>
      <c r="V73" s="48">
        <v>0</v>
      </c>
      <c r="W73" s="48">
        <v>1136560</v>
      </c>
      <c r="X73" s="48">
        <v>9</v>
      </c>
      <c r="Y73" s="48">
        <v>0</v>
      </c>
      <c r="Z73" s="48">
        <v>0</v>
      </c>
      <c r="AA73" s="48">
        <f t="shared" si="50"/>
        <v>0</v>
      </c>
      <c r="AB73" s="48">
        <v>0</v>
      </c>
      <c r="AC73" s="48">
        <v>200</v>
      </c>
      <c r="AD73" s="48">
        <f t="shared" si="51"/>
        <v>-200</v>
      </c>
      <c r="AE73" s="49">
        <v>0</v>
      </c>
      <c r="AF73" s="48">
        <v>56183</v>
      </c>
      <c r="AG73" s="48">
        <v>11537</v>
      </c>
      <c r="AH73" s="48">
        <f t="shared" si="44"/>
        <v>67720</v>
      </c>
      <c r="AI73" s="48">
        <v>0</v>
      </c>
      <c r="AJ73" s="48">
        <v>0</v>
      </c>
      <c r="AK73" s="48">
        <v>0</v>
      </c>
      <c r="AL73" s="48">
        <v>0</v>
      </c>
      <c r="AM73" s="48">
        <f t="shared" si="37"/>
        <v>0</v>
      </c>
      <c r="AN73" s="48">
        <v>0</v>
      </c>
      <c r="AO73" s="48">
        <v>0</v>
      </c>
      <c r="AP73" s="50"/>
      <c r="AQ73" s="48">
        <v>930655</v>
      </c>
      <c r="AR73" s="50">
        <f t="shared" si="49"/>
        <v>0.8188349053283592</v>
      </c>
      <c r="AS73" s="48">
        <f t="shared" si="45"/>
        <v>67720</v>
      </c>
      <c r="AT73" s="50">
        <f t="shared" si="36"/>
        <v>1</v>
      </c>
      <c r="AU73" s="48">
        <f t="shared" si="46"/>
        <v>0</v>
      </c>
      <c r="AV73" s="48">
        <f t="shared" si="47"/>
        <v>998375</v>
      </c>
      <c r="AW73" s="40">
        <v>13</v>
      </c>
      <c r="AX73" s="40">
        <v>51</v>
      </c>
      <c r="AY73" s="40">
        <v>0</v>
      </c>
      <c r="AZ73" s="40">
        <f t="shared" si="48"/>
        <v>64</v>
      </c>
      <c r="BA73" s="42" t="s">
        <v>162</v>
      </c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  <c r="EO73" s="78"/>
      <c r="EP73" s="78"/>
      <c r="EQ73" s="78"/>
      <c r="ER73" s="78"/>
      <c r="ES73" s="78"/>
      <c r="ET73" s="78"/>
      <c r="EU73" s="78"/>
      <c r="EV73" s="78"/>
      <c r="EW73" s="78"/>
      <c r="EX73" s="78"/>
      <c r="EY73" s="78"/>
      <c r="EZ73" s="78"/>
      <c r="FA73" s="78"/>
      <c r="FB73" s="78"/>
      <c r="FC73" s="78"/>
      <c r="FD73" s="78"/>
      <c r="FE73" s="78"/>
      <c r="FF73" s="78"/>
      <c r="FG73" s="78"/>
      <c r="FH73" s="78"/>
      <c r="FI73" s="78"/>
      <c r="FJ73" s="78"/>
      <c r="FK73" s="78"/>
      <c r="FL73" s="78"/>
      <c r="FM73" s="78"/>
      <c r="FN73" s="78"/>
      <c r="FO73" s="78"/>
      <c r="FP73" s="78"/>
      <c r="FQ73" s="78"/>
      <c r="FR73" s="78"/>
      <c r="FS73" s="78"/>
      <c r="FT73" s="78"/>
      <c r="FU73" s="78"/>
      <c r="FV73" s="78"/>
      <c r="FW73" s="78"/>
      <c r="FX73" s="78"/>
      <c r="FY73" s="78"/>
      <c r="FZ73" s="78"/>
      <c r="GA73" s="78"/>
      <c r="GB73" s="78"/>
      <c r="GC73" s="78"/>
      <c r="GD73" s="78"/>
      <c r="GE73" s="78"/>
      <c r="GF73" s="78"/>
      <c r="GG73" s="78"/>
      <c r="GH73" s="78"/>
      <c r="GI73" s="78"/>
      <c r="GJ73" s="78"/>
      <c r="GK73" s="78"/>
      <c r="GL73" s="78"/>
      <c r="GM73" s="78"/>
      <c r="GN73" s="78"/>
      <c r="GO73" s="78"/>
      <c r="GP73" s="78"/>
      <c r="GQ73" s="78"/>
      <c r="GR73" s="78"/>
      <c r="GS73" s="78"/>
      <c r="GT73" s="78"/>
      <c r="GU73" s="78"/>
      <c r="GV73" s="78"/>
      <c r="GW73" s="78"/>
      <c r="GX73" s="78"/>
      <c r="GY73" s="78"/>
      <c r="GZ73" s="78"/>
      <c r="HA73" s="78"/>
      <c r="HB73" s="78"/>
      <c r="HC73" s="78"/>
      <c r="HD73" s="78"/>
      <c r="HE73" s="78"/>
      <c r="HF73" s="78"/>
      <c r="HG73" s="78"/>
      <c r="HH73" s="78"/>
      <c r="HI73" s="78"/>
      <c r="HJ73" s="78"/>
      <c r="HK73" s="78"/>
      <c r="HL73" s="78"/>
      <c r="HM73" s="78"/>
      <c r="HN73" s="78"/>
      <c r="HO73" s="78"/>
      <c r="HP73" s="78"/>
      <c r="HQ73" s="78"/>
      <c r="HR73" s="78"/>
      <c r="HS73" s="78"/>
      <c r="HT73" s="78"/>
      <c r="HU73" s="78"/>
      <c r="HV73" s="78"/>
      <c r="HW73" s="78"/>
      <c r="HX73" s="78"/>
      <c r="HY73" s="78"/>
      <c r="HZ73" s="78"/>
      <c r="IA73" s="78"/>
      <c r="IB73" s="78"/>
      <c r="IC73" s="78"/>
      <c r="ID73" s="78"/>
      <c r="IE73" s="78"/>
      <c r="IF73" s="78"/>
      <c r="IG73" s="78"/>
      <c r="IH73" s="78"/>
      <c r="II73" s="78"/>
      <c r="IJ73" s="78"/>
      <c r="IK73" s="78"/>
      <c r="IL73" s="78"/>
      <c r="IM73" s="78"/>
      <c r="IN73" s="78"/>
      <c r="IO73" s="78"/>
      <c r="IP73" s="78"/>
      <c r="IQ73" s="78"/>
      <c r="IR73" s="78"/>
      <c r="IS73" s="78"/>
    </row>
    <row r="74" spans="1:253" ht="15">
      <c r="A74" s="40" t="s">
        <v>13</v>
      </c>
      <c r="B74" s="40" t="s">
        <v>84</v>
      </c>
      <c r="C74" s="40" t="s">
        <v>83</v>
      </c>
      <c r="D74" s="41">
        <v>1</v>
      </c>
      <c r="E74" s="40" t="s">
        <v>85</v>
      </c>
      <c r="F74" s="42" t="s">
        <v>86</v>
      </c>
      <c r="G74" s="43">
        <v>40940</v>
      </c>
      <c r="H74" s="43">
        <v>40946</v>
      </c>
      <c r="I74" s="40">
        <f t="shared" si="38"/>
        <v>6</v>
      </c>
      <c r="J74" s="43">
        <v>40946</v>
      </c>
      <c r="K74" s="44">
        <f t="shared" si="39"/>
        <v>6</v>
      </c>
      <c r="L74" s="43">
        <v>41099</v>
      </c>
      <c r="M74" s="43">
        <v>42969</v>
      </c>
      <c r="N74" s="40">
        <f t="shared" si="40"/>
        <v>2029</v>
      </c>
      <c r="O74" s="45">
        <f t="shared" si="41"/>
        <v>5.558333333333334</v>
      </c>
      <c r="P74" s="45">
        <f t="shared" si="42"/>
        <v>62.333333333333336</v>
      </c>
      <c r="Q74" s="45">
        <f t="shared" si="43"/>
        <v>59.333333333333336</v>
      </c>
      <c r="R74" s="46" t="s">
        <v>24</v>
      </c>
      <c r="S74" s="48">
        <v>0</v>
      </c>
      <c r="T74" s="48">
        <v>0</v>
      </c>
      <c r="U74" s="48">
        <v>0</v>
      </c>
      <c r="V74" s="48">
        <v>0</v>
      </c>
      <c r="W74" s="48">
        <v>1492538</v>
      </c>
      <c r="X74" s="48">
        <v>21</v>
      </c>
      <c r="Y74" s="48">
        <v>0</v>
      </c>
      <c r="Z74" s="48">
        <v>0</v>
      </c>
      <c r="AA74" s="48">
        <f t="shared" si="50"/>
        <v>0</v>
      </c>
      <c r="AB74" s="48">
        <v>0</v>
      </c>
      <c r="AC74" s="48">
        <v>200</v>
      </c>
      <c r="AD74" s="48">
        <f t="shared" si="51"/>
        <v>-200</v>
      </c>
      <c r="AE74" s="49">
        <v>0</v>
      </c>
      <c r="AF74" s="48">
        <v>54413</v>
      </c>
      <c r="AG74" s="48">
        <v>10883</v>
      </c>
      <c r="AH74" s="48">
        <f t="shared" si="44"/>
        <v>65296</v>
      </c>
      <c r="AI74" s="48">
        <v>0</v>
      </c>
      <c r="AJ74" s="48">
        <v>0</v>
      </c>
      <c r="AK74" s="48">
        <v>0</v>
      </c>
      <c r="AL74" s="48">
        <v>0</v>
      </c>
      <c r="AM74" s="48">
        <f t="shared" si="37"/>
        <v>0</v>
      </c>
      <c r="AN74" s="48">
        <v>0</v>
      </c>
      <c r="AO74" s="48">
        <v>0</v>
      </c>
      <c r="AP74" s="50"/>
      <c r="AQ74" s="48">
        <v>449254</v>
      </c>
      <c r="AR74" s="50">
        <f t="shared" si="49"/>
        <v>0.3010000415399809</v>
      </c>
      <c r="AS74" s="48">
        <f t="shared" si="45"/>
        <v>65296</v>
      </c>
      <c r="AT74" s="50">
        <f t="shared" si="36"/>
        <v>1</v>
      </c>
      <c r="AU74" s="48">
        <f t="shared" si="46"/>
        <v>0</v>
      </c>
      <c r="AV74" s="48">
        <f t="shared" si="47"/>
        <v>514550</v>
      </c>
      <c r="AW74" s="40">
        <v>6</v>
      </c>
      <c r="AX74" s="40">
        <v>25</v>
      </c>
      <c r="AY74" s="40">
        <v>4</v>
      </c>
      <c r="AZ74" s="40">
        <f t="shared" si="48"/>
        <v>35</v>
      </c>
      <c r="BA74" s="42" t="s">
        <v>162</v>
      </c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  <c r="EO74" s="78"/>
      <c r="EP74" s="78"/>
      <c r="EQ74" s="78"/>
      <c r="ER74" s="78"/>
      <c r="ES74" s="78"/>
      <c r="ET74" s="78"/>
      <c r="EU74" s="78"/>
      <c r="EV74" s="78"/>
      <c r="EW74" s="78"/>
      <c r="EX74" s="78"/>
      <c r="EY74" s="78"/>
      <c r="EZ74" s="78"/>
      <c r="FA74" s="78"/>
      <c r="FB74" s="78"/>
      <c r="FC74" s="78"/>
      <c r="FD74" s="78"/>
      <c r="FE74" s="78"/>
      <c r="FF74" s="78"/>
      <c r="FG74" s="78"/>
      <c r="FH74" s="78"/>
      <c r="FI74" s="78"/>
      <c r="FJ74" s="78"/>
      <c r="FK74" s="78"/>
      <c r="FL74" s="78"/>
      <c r="FM74" s="78"/>
      <c r="FN74" s="78"/>
      <c r="FO74" s="78"/>
      <c r="FP74" s="78"/>
      <c r="FQ74" s="78"/>
      <c r="FR74" s="78"/>
      <c r="FS74" s="78"/>
      <c r="FT74" s="78"/>
      <c r="FU74" s="78"/>
      <c r="FV74" s="78"/>
      <c r="FW74" s="78"/>
      <c r="FX74" s="78"/>
      <c r="FY74" s="78"/>
      <c r="FZ74" s="78"/>
      <c r="GA74" s="78"/>
      <c r="GB74" s="78"/>
      <c r="GC74" s="78"/>
      <c r="GD74" s="78"/>
      <c r="GE74" s="78"/>
      <c r="GF74" s="78"/>
      <c r="GG74" s="78"/>
      <c r="GH74" s="78"/>
      <c r="GI74" s="78"/>
      <c r="GJ74" s="78"/>
      <c r="GK74" s="78"/>
      <c r="GL74" s="78"/>
      <c r="GM74" s="78"/>
      <c r="GN74" s="78"/>
      <c r="GO74" s="78"/>
      <c r="GP74" s="78"/>
      <c r="GQ74" s="78"/>
      <c r="GR74" s="78"/>
      <c r="GS74" s="78"/>
      <c r="GT74" s="78"/>
      <c r="GU74" s="78"/>
      <c r="GV74" s="78"/>
      <c r="GW74" s="78"/>
      <c r="GX74" s="78"/>
      <c r="GY74" s="78"/>
      <c r="GZ74" s="78"/>
      <c r="HA74" s="78"/>
      <c r="HB74" s="78"/>
      <c r="HC74" s="78"/>
      <c r="HD74" s="78"/>
      <c r="HE74" s="78"/>
      <c r="HF74" s="78"/>
      <c r="HG74" s="78"/>
      <c r="HH74" s="78"/>
      <c r="HI74" s="78"/>
      <c r="HJ74" s="78"/>
      <c r="HK74" s="78"/>
      <c r="HL74" s="78"/>
      <c r="HM74" s="78"/>
      <c r="HN74" s="78"/>
      <c r="HO74" s="78"/>
      <c r="HP74" s="78"/>
      <c r="HQ74" s="78"/>
      <c r="HR74" s="78"/>
      <c r="HS74" s="78"/>
      <c r="HT74" s="78"/>
      <c r="HU74" s="78"/>
      <c r="HV74" s="78"/>
      <c r="HW74" s="78"/>
      <c r="HX74" s="78"/>
      <c r="HY74" s="78"/>
      <c r="HZ74" s="78"/>
      <c r="IA74" s="78"/>
      <c r="IB74" s="78"/>
      <c r="IC74" s="78"/>
      <c r="ID74" s="78"/>
      <c r="IE74" s="78"/>
      <c r="IF74" s="78"/>
      <c r="IG74" s="78"/>
      <c r="IH74" s="78"/>
      <c r="II74" s="78"/>
      <c r="IJ74" s="78"/>
      <c r="IK74" s="78"/>
      <c r="IL74" s="78"/>
      <c r="IM74" s="78"/>
      <c r="IN74" s="78"/>
      <c r="IO74" s="78"/>
      <c r="IP74" s="78"/>
      <c r="IQ74" s="78"/>
      <c r="IR74" s="78"/>
      <c r="IS74" s="78"/>
    </row>
    <row r="75" spans="1:253" s="64" customFormat="1" ht="15">
      <c r="A75" s="40" t="s">
        <v>63</v>
      </c>
      <c r="B75" s="40" t="s">
        <v>71</v>
      </c>
      <c r="C75" s="40" t="s">
        <v>62</v>
      </c>
      <c r="D75" s="41">
        <v>3</v>
      </c>
      <c r="E75" s="40" t="s">
        <v>64</v>
      </c>
      <c r="F75" s="42" t="s">
        <v>65</v>
      </c>
      <c r="G75" s="43">
        <v>40680</v>
      </c>
      <c r="H75" s="43">
        <v>40767</v>
      </c>
      <c r="I75" s="40">
        <f t="shared" si="38"/>
        <v>87</v>
      </c>
      <c r="J75" s="43">
        <v>40767</v>
      </c>
      <c r="K75" s="44">
        <f t="shared" si="39"/>
        <v>87</v>
      </c>
      <c r="L75" s="43">
        <v>40875</v>
      </c>
      <c r="M75" s="43">
        <v>42667</v>
      </c>
      <c r="N75" s="40">
        <f t="shared" si="40"/>
        <v>1987</v>
      </c>
      <c r="O75" s="45">
        <f t="shared" si="41"/>
        <v>5.436111111111111</v>
      </c>
      <c r="P75" s="45">
        <f t="shared" si="42"/>
        <v>59.733333333333334</v>
      </c>
      <c r="Q75" s="45">
        <f t="shared" si="43"/>
        <v>56.733333333333334</v>
      </c>
      <c r="R75" s="46" t="s">
        <v>24</v>
      </c>
      <c r="S75" s="48">
        <v>0</v>
      </c>
      <c r="T75" s="48">
        <v>0</v>
      </c>
      <c r="U75" s="48">
        <v>0</v>
      </c>
      <c r="V75" s="48">
        <v>0</v>
      </c>
      <c r="W75" s="48">
        <v>229529</v>
      </c>
      <c r="X75" s="48">
        <v>4</v>
      </c>
      <c r="Y75" s="48">
        <v>3</v>
      </c>
      <c r="Z75" s="48">
        <v>2</v>
      </c>
      <c r="AA75" s="48">
        <f t="shared" si="50"/>
        <v>2</v>
      </c>
      <c r="AB75" s="48">
        <v>0</v>
      </c>
      <c r="AC75" s="48">
        <v>0</v>
      </c>
      <c r="AD75" s="48">
        <f t="shared" si="51"/>
        <v>0</v>
      </c>
      <c r="AE75" s="49">
        <v>0</v>
      </c>
      <c r="AF75" s="48">
        <v>53543</v>
      </c>
      <c r="AG75" s="48">
        <v>10709</v>
      </c>
      <c r="AH75" s="48">
        <f t="shared" si="44"/>
        <v>64252</v>
      </c>
      <c r="AI75" s="48">
        <v>0</v>
      </c>
      <c r="AJ75" s="48">
        <v>0</v>
      </c>
      <c r="AK75" s="48">
        <v>0</v>
      </c>
      <c r="AL75" s="48">
        <v>0</v>
      </c>
      <c r="AM75" s="48">
        <f t="shared" si="37"/>
        <v>0</v>
      </c>
      <c r="AN75" s="48">
        <v>0</v>
      </c>
      <c r="AO75" s="48">
        <v>0</v>
      </c>
      <c r="AP75" s="50"/>
      <c r="AQ75" s="48">
        <v>229529</v>
      </c>
      <c r="AR75" s="50">
        <f t="shared" si="49"/>
        <v>1</v>
      </c>
      <c r="AS75" s="48">
        <f t="shared" si="45"/>
        <v>64252</v>
      </c>
      <c r="AT75" s="50">
        <f>AS75/AH75</f>
        <v>1</v>
      </c>
      <c r="AU75" s="48">
        <f t="shared" si="46"/>
        <v>0</v>
      </c>
      <c r="AV75" s="48">
        <f t="shared" si="47"/>
        <v>293781</v>
      </c>
      <c r="AW75" s="40">
        <v>7</v>
      </c>
      <c r="AX75" s="40">
        <v>31</v>
      </c>
      <c r="AY75" s="40">
        <v>1</v>
      </c>
      <c r="AZ75" s="40">
        <f t="shared" si="48"/>
        <v>39</v>
      </c>
      <c r="BA75" s="42" t="s">
        <v>162</v>
      </c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  <c r="EO75" s="78"/>
      <c r="EP75" s="78"/>
      <c r="EQ75" s="78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8"/>
      <c r="FF75" s="78"/>
      <c r="FG75" s="78"/>
      <c r="FH75" s="78"/>
      <c r="FI75" s="78"/>
      <c r="FJ75" s="78"/>
      <c r="FK75" s="78"/>
      <c r="FL75" s="78"/>
      <c r="FM75" s="78"/>
      <c r="FN75" s="78"/>
      <c r="FO75" s="78"/>
      <c r="FP75" s="78"/>
      <c r="FQ75" s="78"/>
      <c r="FR75" s="78"/>
      <c r="FS75" s="78"/>
      <c r="FT75" s="78"/>
      <c r="FU75" s="78"/>
      <c r="FV75" s="78"/>
      <c r="FW75" s="78"/>
      <c r="FX75" s="78"/>
      <c r="FY75" s="78"/>
      <c r="FZ75" s="78"/>
      <c r="GA75" s="78"/>
      <c r="GB75" s="78"/>
      <c r="GC75" s="78"/>
      <c r="GD75" s="78"/>
      <c r="GE75" s="78"/>
      <c r="GF75" s="78"/>
      <c r="GG75" s="78"/>
      <c r="GH75" s="78"/>
      <c r="GI75" s="78"/>
      <c r="GJ75" s="78"/>
      <c r="GK75" s="78"/>
      <c r="GL75" s="78"/>
      <c r="GM75" s="78"/>
      <c r="GN75" s="78"/>
      <c r="GO75" s="78"/>
      <c r="GP75" s="78"/>
      <c r="GQ75" s="78"/>
      <c r="GR75" s="78"/>
      <c r="GS75" s="78"/>
      <c r="GT75" s="78"/>
      <c r="GU75" s="78"/>
      <c r="GV75" s="78"/>
      <c r="GW75" s="78"/>
      <c r="GX75" s="78"/>
      <c r="GY75" s="78"/>
      <c r="GZ75" s="78"/>
      <c r="HA75" s="78"/>
      <c r="HB75" s="78"/>
      <c r="HC75" s="78"/>
      <c r="HD75" s="78"/>
      <c r="HE75" s="78"/>
      <c r="HF75" s="78"/>
      <c r="HG75" s="78"/>
      <c r="HH75" s="78"/>
      <c r="HI75" s="78"/>
      <c r="HJ75" s="78"/>
      <c r="HK75" s="78"/>
      <c r="HL75" s="78"/>
      <c r="HM75" s="78"/>
      <c r="HN75" s="78"/>
      <c r="HO75" s="78"/>
      <c r="HP75" s="78"/>
      <c r="HQ75" s="78"/>
      <c r="HR75" s="78"/>
      <c r="HS75" s="78"/>
      <c r="HT75" s="78"/>
      <c r="HU75" s="78"/>
      <c r="HV75" s="78"/>
      <c r="HW75" s="78"/>
      <c r="HX75" s="78"/>
      <c r="HY75" s="78"/>
      <c r="HZ75" s="78"/>
      <c r="IA75" s="78"/>
      <c r="IB75" s="78"/>
      <c r="IC75" s="78"/>
      <c r="ID75" s="78"/>
      <c r="IE75" s="78"/>
      <c r="IF75" s="78"/>
      <c r="IG75" s="78"/>
      <c r="IH75" s="78"/>
      <c r="II75" s="78"/>
      <c r="IJ75" s="78"/>
      <c r="IK75" s="78"/>
      <c r="IL75" s="78"/>
      <c r="IM75" s="78"/>
      <c r="IN75" s="78"/>
      <c r="IO75" s="78"/>
      <c r="IP75" s="78"/>
      <c r="IQ75" s="78"/>
      <c r="IR75" s="78"/>
      <c r="IS75" s="78"/>
    </row>
    <row r="76" spans="1:253" ht="15">
      <c r="A76" s="40" t="s">
        <v>63</v>
      </c>
      <c r="B76" s="40" t="s">
        <v>92</v>
      </c>
      <c r="C76" s="40" t="s">
        <v>91</v>
      </c>
      <c r="D76" s="41" t="s">
        <v>579</v>
      </c>
      <c r="E76" s="40" t="s">
        <v>93</v>
      </c>
      <c r="F76" s="42" t="s">
        <v>94</v>
      </c>
      <c r="G76" s="43">
        <v>41004</v>
      </c>
      <c r="H76" s="43">
        <v>41073</v>
      </c>
      <c r="I76" s="40">
        <f t="shared" si="38"/>
        <v>69</v>
      </c>
      <c r="J76" s="43">
        <v>41073</v>
      </c>
      <c r="K76" s="44">
        <f t="shared" si="39"/>
        <v>69</v>
      </c>
      <c r="L76" s="43">
        <v>41170</v>
      </c>
      <c r="M76" s="43">
        <v>43024</v>
      </c>
      <c r="N76" s="40">
        <f t="shared" si="40"/>
        <v>2020</v>
      </c>
      <c r="O76" s="45">
        <f t="shared" si="41"/>
        <v>5.530555555555556</v>
      </c>
      <c r="P76" s="45">
        <f t="shared" si="42"/>
        <v>61.8</v>
      </c>
      <c r="Q76" s="45">
        <f t="shared" si="43"/>
        <v>58.8</v>
      </c>
      <c r="R76" s="46" t="s">
        <v>24</v>
      </c>
      <c r="S76" s="48">
        <v>0</v>
      </c>
      <c r="T76" s="48">
        <v>0</v>
      </c>
      <c r="U76" s="48">
        <v>0</v>
      </c>
      <c r="V76" s="48">
        <v>0</v>
      </c>
      <c r="W76" s="48">
        <v>249045</v>
      </c>
      <c r="X76" s="48">
        <v>8</v>
      </c>
      <c r="Y76" s="48">
        <v>7</v>
      </c>
      <c r="Z76" s="48">
        <v>4</v>
      </c>
      <c r="AA76" s="48">
        <f t="shared" si="50"/>
        <v>4</v>
      </c>
      <c r="AB76" s="48">
        <v>750</v>
      </c>
      <c r="AC76" s="48">
        <v>200</v>
      </c>
      <c r="AD76" s="48">
        <f t="shared" si="51"/>
        <v>550</v>
      </c>
      <c r="AE76" s="49">
        <f>(AD76/AB76)*100</f>
        <v>73.33333333333333</v>
      </c>
      <c r="AF76" s="48">
        <v>54428</v>
      </c>
      <c r="AG76" s="48">
        <v>10886</v>
      </c>
      <c r="AH76" s="48">
        <f t="shared" si="44"/>
        <v>65314</v>
      </c>
      <c r="AI76" s="48">
        <v>0</v>
      </c>
      <c r="AJ76" s="48">
        <v>0</v>
      </c>
      <c r="AK76" s="48">
        <v>0</v>
      </c>
      <c r="AL76" s="48">
        <v>0</v>
      </c>
      <c r="AM76" s="48">
        <f t="shared" si="37"/>
        <v>0</v>
      </c>
      <c r="AN76" s="48">
        <v>0</v>
      </c>
      <c r="AO76" s="48">
        <v>0</v>
      </c>
      <c r="AP76" s="50"/>
      <c r="AQ76" s="48">
        <v>91094</v>
      </c>
      <c r="AR76" s="50">
        <f t="shared" si="49"/>
        <v>0.36577325382962916</v>
      </c>
      <c r="AS76" s="48">
        <f t="shared" si="45"/>
        <v>65314</v>
      </c>
      <c r="AT76" s="50">
        <f>AS76/AH76</f>
        <v>1</v>
      </c>
      <c r="AU76" s="48">
        <f t="shared" si="46"/>
        <v>0</v>
      </c>
      <c r="AV76" s="48">
        <f t="shared" si="47"/>
        <v>156408</v>
      </c>
      <c r="AW76" s="40">
        <v>6</v>
      </c>
      <c r="AX76" s="40">
        <v>45</v>
      </c>
      <c r="AY76" s="40">
        <v>5</v>
      </c>
      <c r="AZ76" s="40">
        <f t="shared" si="48"/>
        <v>56</v>
      </c>
      <c r="BA76" s="42" t="s">
        <v>162</v>
      </c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  <c r="FF76" s="78"/>
      <c r="FG76" s="78"/>
      <c r="FH76" s="78"/>
      <c r="FI76" s="78"/>
      <c r="FJ76" s="78"/>
      <c r="FK76" s="78"/>
      <c r="FL76" s="78"/>
      <c r="FM76" s="78"/>
      <c r="FN76" s="78"/>
      <c r="FO76" s="78"/>
      <c r="FP76" s="78"/>
      <c r="FQ76" s="78"/>
      <c r="FR76" s="78"/>
      <c r="FS76" s="78"/>
      <c r="FT76" s="78"/>
      <c r="FU76" s="78"/>
      <c r="FV76" s="78"/>
      <c r="FW76" s="78"/>
      <c r="FX76" s="78"/>
      <c r="FY76" s="78"/>
      <c r="FZ76" s="78"/>
      <c r="GA76" s="78"/>
      <c r="GB76" s="78"/>
      <c r="GC76" s="78"/>
      <c r="GD76" s="78"/>
      <c r="GE76" s="78"/>
      <c r="GF76" s="78"/>
      <c r="GG76" s="78"/>
      <c r="GH76" s="78"/>
      <c r="GI76" s="78"/>
      <c r="GJ76" s="78"/>
      <c r="GK76" s="78"/>
      <c r="GL76" s="78"/>
      <c r="GM76" s="78"/>
      <c r="GN76" s="78"/>
      <c r="GO76" s="78"/>
      <c r="GP76" s="78"/>
      <c r="GQ76" s="78"/>
      <c r="GR76" s="78"/>
      <c r="GS76" s="78"/>
      <c r="GT76" s="78"/>
      <c r="GU76" s="78"/>
      <c r="GV76" s="78"/>
      <c r="GW76" s="78"/>
      <c r="GX76" s="78"/>
      <c r="GY76" s="78"/>
      <c r="GZ76" s="78"/>
      <c r="HA76" s="78"/>
      <c r="HB76" s="78"/>
      <c r="HC76" s="78"/>
      <c r="HD76" s="78"/>
      <c r="HE76" s="78"/>
      <c r="HF76" s="78"/>
      <c r="HG76" s="78"/>
      <c r="HH76" s="78"/>
      <c r="HI76" s="78"/>
      <c r="HJ76" s="78"/>
      <c r="HK76" s="78"/>
      <c r="HL76" s="78"/>
      <c r="HM76" s="78"/>
      <c r="HN76" s="78"/>
      <c r="HO76" s="78"/>
      <c r="HP76" s="78"/>
      <c r="HQ76" s="78"/>
      <c r="HR76" s="78"/>
      <c r="HS76" s="78"/>
      <c r="HT76" s="78"/>
      <c r="HU76" s="78"/>
      <c r="HV76" s="78"/>
      <c r="HW76" s="78"/>
      <c r="HX76" s="78"/>
      <c r="HY76" s="78"/>
      <c r="HZ76" s="78"/>
      <c r="IA76" s="78"/>
      <c r="IB76" s="78"/>
      <c r="IC76" s="78"/>
      <c r="ID76" s="78"/>
      <c r="IE76" s="78"/>
      <c r="IF76" s="78"/>
      <c r="IG76" s="78"/>
      <c r="IH76" s="78"/>
      <c r="II76" s="78"/>
      <c r="IJ76" s="78"/>
      <c r="IK76" s="78"/>
      <c r="IL76" s="78"/>
      <c r="IM76" s="78"/>
      <c r="IN76" s="78"/>
      <c r="IO76" s="78"/>
      <c r="IP76" s="78"/>
      <c r="IQ76" s="78"/>
      <c r="IR76" s="78"/>
      <c r="IS76" s="78"/>
    </row>
    <row r="77" spans="1:253" ht="15">
      <c r="A77" s="40" t="s">
        <v>63</v>
      </c>
      <c r="B77" s="40" t="s">
        <v>72</v>
      </c>
      <c r="C77" s="40" t="s">
        <v>66</v>
      </c>
      <c r="D77" s="41">
        <v>1</v>
      </c>
      <c r="E77" s="40" t="s">
        <v>67</v>
      </c>
      <c r="F77" s="42"/>
      <c r="G77" s="43">
        <v>40700</v>
      </c>
      <c r="H77" s="43">
        <v>40778</v>
      </c>
      <c r="I77" s="40">
        <f t="shared" si="38"/>
        <v>78</v>
      </c>
      <c r="J77" s="43">
        <v>40778</v>
      </c>
      <c r="K77" s="44">
        <f t="shared" si="39"/>
        <v>78</v>
      </c>
      <c r="L77" s="43">
        <v>40897</v>
      </c>
      <c r="M77" s="43">
        <v>42787</v>
      </c>
      <c r="N77" s="40">
        <f t="shared" si="40"/>
        <v>2087</v>
      </c>
      <c r="O77" s="45">
        <f t="shared" si="41"/>
        <v>5.708333333333333</v>
      </c>
      <c r="P77" s="45">
        <f t="shared" si="42"/>
        <v>63</v>
      </c>
      <c r="Q77" s="45">
        <f t="shared" si="43"/>
        <v>60</v>
      </c>
      <c r="R77" s="46" t="s">
        <v>24</v>
      </c>
      <c r="S77" s="48">
        <v>0</v>
      </c>
      <c r="T77" s="48">
        <v>0</v>
      </c>
      <c r="U77" s="48">
        <v>0</v>
      </c>
      <c r="V77" s="48">
        <v>0</v>
      </c>
      <c r="W77" s="48">
        <v>365111</v>
      </c>
      <c r="X77" s="48">
        <v>12</v>
      </c>
      <c r="Y77" s="48">
        <v>4</v>
      </c>
      <c r="Z77" s="48">
        <v>1</v>
      </c>
      <c r="AA77" s="48">
        <f t="shared" si="50"/>
        <v>1</v>
      </c>
      <c r="AB77" s="48">
        <v>300</v>
      </c>
      <c r="AC77" s="48">
        <v>200</v>
      </c>
      <c r="AD77" s="48">
        <f t="shared" si="51"/>
        <v>100</v>
      </c>
      <c r="AE77" s="49">
        <f>(AD77/AB77)*100</f>
        <v>33.33333333333333</v>
      </c>
      <c r="AF77" s="48">
        <v>57991</v>
      </c>
      <c r="AG77" s="48">
        <v>16129</v>
      </c>
      <c r="AH77" s="48">
        <f t="shared" si="44"/>
        <v>74120</v>
      </c>
      <c r="AI77" s="40">
        <v>0</v>
      </c>
      <c r="AJ77" s="48">
        <v>0</v>
      </c>
      <c r="AK77" s="48">
        <v>0</v>
      </c>
      <c r="AL77" s="48">
        <v>0</v>
      </c>
      <c r="AM77" s="48">
        <f t="shared" si="37"/>
        <v>0</v>
      </c>
      <c r="AN77" s="48">
        <v>0</v>
      </c>
      <c r="AO77" s="48">
        <v>0</v>
      </c>
      <c r="AP77" s="50"/>
      <c r="AQ77" s="48">
        <v>365116</v>
      </c>
      <c r="AR77" s="50">
        <f t="shared" si="49"/>
        <v>1.0000136944655187</v>
      </c>
      <c r="AS77" s="48">
        <f t="shared" si="45"/>
        <v>74120</v>
      </c>
      <c r="AT77" s="50">
        <f>AS77/AH77</f>
        <v>1</v>
      </c>
      <c r="AU77" s="48">
        <f t="shared" si="46"/>
        <v>0</v>
      </c>
      <c r="AV77" s="48">
        <f t="shared" si="47"/>
        <v>439236</v>
      </c>
      <c r="AW77" s="40">
        <v>7</v>
      </c>
      <c r="AX77" s="40">
        <v>56</v>
      </c>
      <c r="AY77" s="40">
        <v>4</v>
      </c>
      <c r="AZ77" s="40">
        <f t="shared" si="48"/>
        <v>67</v>
      </c>
      <c r="BA77" s="42" t="s">
        <v>162</v>
      </c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  <c r="EO77" s="78"/>
      <c r="EP77" s="78"/>
      <c r="EQ77" s="78"/>
      <c r="ER77" s="78"/>
      <c r="ES77" s="78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78"/>
      <c r="FF77" s="78"/>
      <c r="FG77" s="78"/>
      <c r="FH77" s="78"/>
      <c r="FI77" s="78"/>
      <c r="FJ77" s="78"/>
      <c r="FK77" s="78"/>
      <c r="FL77" s="78"/>
      <c r="FM77" s="78"/>
      <c r="FN77" s="78"/>
      <c r="FO77" s="78"/>
      <c r="FP77" s="78"/>
      <c r="FQ77" s="78"/>
      <c r="FR77" s="78"/>
      <c r="FS77" s="78"/>
      <c r="FT77" s="78"/>
      <c r="FU77" s="78"/>
      <c r="FV77" s="78"/>
      <c r="FW77" s="78"/>
      <c r="FX77" s="78"/>
      <c r="FY77" s="78"/>
      <c r="FZ77" s="78"/>
      <c r="GA77" s="78"/>
      <c r="GB77" s="78"/>
      <c r="GC77" s="78"/>
      <c r="GD77" s="78"/>
      <c r="GE77" s="78"/>
      <c r="GF77" s="78"/>
      <c r="GG77" s="78"/>
      <c r="GH77" s="78"/>
      <c r="GI77" s="78"/>
      <c r="GJ77" s="78"/>
      <c r="GK77" s="78"/>
      <c r="GL77" s="78"/>
      <c r="GM77" s="78"/>
      <c r="GN77" s="78"/>
      <c r="GO77" s="78"/>
      <c r="GP77" s="78"/>
      <c r="GQ77" s="78"/>
      <c r="GR77" s="78"/>
      <c r="GS77" s="78"/>
      <c r="GT77" s="78"/>
      <c r="GU77" s="78"/>
      <c r="GV77" s="78"/>
      <c r="GW77" s="78"/>
      <c r="GX77" s="78"/>
      <c r="GY77" s="78"/>
      <c r="GZ77" s="78"/>
      <c r="HA77" s="78"/>
      <c r="HB77" s="78"/>
      <c r="HC77" s="78"/>
      <c r="HD77" s="78"/>
      <c r="HE77" s="78"/>
      <c r="HF77" s="78"/>
      <c r="HG77" s="78"/>
      <c r="HH77" s="78"/>
      <c r="HI77" s="78"/>
      <c r="HJ77" s="78"/>
      <c r="HK77" s="78"/>
      <c r="HL77" s="78"/>
      <c r="HM77" s="78"/>
      <c r="HN77" s="78"/>
      <c r="HO77" s="78"/>
      <c r="HP77" s="78"/>
      <c r="HQ77" s="78"/>
      <c r="HR77" s="78"/>
      <c r="HS77" s="78"/>
      <c r="HT77" s="78"/>
      <c r="HU77" s="78"/>
      <c r="HV77" s="78"/>
      <c r="HW77" s="78"/>
      <c r="HX77" s="78"/>
      <c r="HY77" s="78"/>
      <c r="HZ77" s="78"/>
      <c r="IA77" s="78"/>
      <c r="IB77" s="78"/>
      <c r="IC77" s="78"/>
      <c r="ID77" s="78"/>
      <c r="IE77" s="78"/>
      <c r="IF77" s="78"/>
      <c r="IG77" s="78"/>
      <c r="IH77" s="78"/>
      <c r="II77" s="78"/>
      <c r="IJ77" s="78"/>
      <c r="IK77" s="78"/>
      <c r="IL77" s="78"/>
      <c r="IM77" s="78"/>
      <c r="IN77" s="78"/>
      <c r="IO77" s="78"/>
      <c r="IP77" s="78"/>
      <c r="IQ77" s="78"/>
      <c r="IR77" s="78"/>
      <c r="IS77" s="78"/>
    </row>
    <row r="78" spans="1:253" s="75" customFormat="1" ht="15">
      <c r="A78" s="40" t="s">
        <v>63</v>
      </c>
      <c r="B78" s="40" t="s">
        <v>74</v>
      </c>
      <c r="C78" s="40" t="s">
        <v>75</v>
      </c>
      <c r="D78" s="41" t="s">
        <v>96</v>
      </c>
      <c r="E78" s="40" t="s">
        <v>77</v>
      </c>
      <c r="F78" s="42" t="s">
        <v>78</v>
      </c>
      <c r="G78" s="43">
        <v>40848</v>
      </c>
      <c r="H78" s="43">
        <v>40976</v>
      </c>
      <c r="I78" s="40">
        <f t="shared" si="38"/>
        <v>128</v>
      </c>
      <c r="J78" s="43">
        <v>40976</v>
      </c>
      <c r="K78" s="44">
        <f t="shared" si="39"/>
        <v>128</v>
      </c>
      <c r="L78" s="43">
        <v>41022</v>
      </c>
      <c r="M78" s="43">
        <v>42886</v>
      </c>
      <c r="N78" s="40">
        <f t="shared" si="40"/>
        <v>2038</v>
      </c>
      <c r="O78" s="45">
        <f t="shared" si="41"/>
        <v>5.583333333333333</v>
      </c>
      <c r="P78" s="45">
        <f t="shared" si="42"/>
        <v>62.13333333333333</v>
      </c>
      <c r="Q78" s="45">
        <f t="shared" si="43"/>
        <v>59.13333333333333</v>
      </c>
      <c r="R78" s="46" t="s">
        <v>24</v>
      </c>
      <c r="S78" s="48">
        <v>0</v>
      </c>
      <c r="T78" s="48">
        <v>0</v>
      </c>
      <c r="U78" s="48">
        <v>0</v>
      </c>
      <c r="V78" s="48">
        <v>0</v>
      </c>
      <c r="W78" s="48">
        <v>411745</v>
      </c>
      <c r="X78" s="48">
        <v>4</v>
      </c>
      <c r="Y78" s="48">
        <v>0</v>
      </c>
      <c r="Z78" s="48">
        <v>0</v>
      </c>
      <c r="AA78" s="48">
        <f t="shared" si="50"/>
        <v>0</v>
      </c>
      <c r="AB78" s="48">
        <v>0</v>
      </c>
      <c r="AC78" s="48">
        <v>200</v>
      </c>
      <c r="AD78" s="48">
        <f t="shared" si="51"/>
        <v>-200</v>
      </c>
      <c r="AE78" s="49">
        <v>0</v>
      </c>
      <c r="AF78" s="48">
        <v>56707</v>
      </c>
      <c r="AG78" s="48">
        <v>11565</v>
      </c>
      <c r="AH78" s="48">
        <f t="shared" si="44"/>
        <v>68272</v>
      </c>
      <c r="AI78" s="48">
        <v>0</v>
      </c>
      <c r="AJ78" s="48">
        <v>0</v>
      </c>
      <c r="AK78" s="48">
        <v>0</v>
      </c>
      <c r="AL78" s="48">
        <v>0</v>
      </c>
      <c r="AM78" s="48">
        <f t="shared" si="37"/>
        <v>0</v>
      </c>
      <c r="AN78" s="48">
        <v>0</v>
      </c>
      <c r="AO78" s="48">
        <v>0</v>
      </c>
      <c r="AP78" s="50"/>
      <c r="AQ78" s="48">
        <v>233779</v>
      </c>
      <c r="AR78" s="50">
        <f t="shared" si="49"/>
        <v>0.5677761721453812</v>
      </c>
      <c r="AS78" s="48">
        <f t="shared" si="45"/>
        <v>68272</v>
      </c>
      <c r="AT78" s="50">
        <f>AS78/AH78</f>
        <v>1</v>
      </c>
      <c r="AU78" s="48">
        <f t="shared" si="46"/>
        <v>0</v>
      </c>
      <c r="AV78" s="48">
        <f t="shared" si="47"/>
        <v>302051</v>
      </c>
      <c r="AW78" s="40">
        <v>15</v>
      </c>
      <c r="AX78" s="40">
        <v>37</v>
      </c>
      <c r="AY78" s="40">
        <v>2</v>
      </c>
      <c r="AZ78" s="40">
        <f t="shared" si="48"/>
        <v>54</v>
      </c>
      <c r="BA78" s="42" t="s">
        <v>162</v>
      </c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78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78"/>
      <c r="FI78" s="78"/>
      <c r="FJ78" s="78"/>
      <c r="FK78" s="78"/>
      <c r="FL78" s="78"/>
      <c r="FM78" s="78"/>
      <c r="FN78" s="78"/>
      <c r="FO78" s="78"/>
      <c r="FP78" s="78"/>
      <c r="FQ78" s="78"/>
      <c r="FR78" s="78"/>
      <c r="FS78" s="78"/>
      <c r="FT78" s="78"/>
      <c r="FU78" s="78"/>
      <c r="FV78" s="78"/>
      <c r="FW78" s="78"/>
      <c r="FX78" s="78"/>
      <c r="FY78" s="78"/>
      <c r="FZ78" s="78"/>
      <c r="GA78" s="78"/>
      <c r="GB78" s="78"/>
      <c r="GC78" s="78"/>
      <c r="GD78" s="78"/>
      <c r="GE78" s="78"/>
      <c r="GF78" s="78"/>
      <c r="GG78" s="78"/>
      <c r="GH78" s="78"/>
      <c r="GI78" s="78"/>
      <c r="GJ78" s="78"/>
      <c r="GK78" s="78"/>
      <c r="GL78" s="78"/>
      <c r="GM78" s="78"/>
      <c r="GN78" s="78"/>
      <c r="GO78" s="78"/>
      <c r="GP78" s="78"/>
      <c r="GQ78" s="78"/>
      <c r="GR78" s="78"/>
      <c r="GS78" s="78"/>
      <c r="GT78" s="78"/>
      <c r="GU78" s="78"/>
      <c r="GV78" s="78"/>
      <c r="GW78" s="78"/>
      <c r="GX78" s="78"/>
      <c r="GY78" s="78"/>
      <c r="GZ78" s="78"/>
      <c r="HA78" s="78"/>
      <c r="HB78" s="78"/>
      <c r="HC78" s="78"/>
      <c r="HD78" s="78"/>
      <c r="HE78" s="78"/>
      <c r="HF78" s="78"/>
      <c r="HG78" s="78"/>
      <c r="HH78" s="78"/>
      <c r="HI78" s="78"/>
      <c r="HJ78" s="78"/>
      <c r="HK78" s="78"/>
      <c r="HL78" s="78"/>
      <c r="HM78" s="78"/>
      <c r="HN78" s="78"/>
      <c r="HO78" s="78"/>
      <c r="HP78" s="78"/>
      <c r="HQ78" s="78"/>
      <c r="HR78" s="78"/>
      <c r="HS78" s="78"/>
      <c r="HT78" s="78"/>
      <c r="HU78" s="78"/>
      <c r="HV78" s="78"/>
      <c r="HW78" s="78"/>
      <c r="HX78" s="78"/>
      <c r="HY78" s="78"/>
      <c r="HZ78" s="78"/>
      <c r="IA78" s="78"/>
      <c r="IB78" s="78"/>
      <c r="IC78" s="78"/>
      <c r="ID78" s="78"/>
      <c r="IE78" s="78"/>
      <c r="IF78" s="78"/>
      <c r="IG78" s="78"/>
      <c r="IH78" s="78"/>
      <c r="II78" s="78"/>
      <c r="IJ78" s="78"/>
      <c r="IK78" s="78"/>
      <c r="IL78" s="78"/>
      <c r="IM78" s="78"/>
      <c r="IN78" s="78"/>
      <c r="IO78" s="78"/>
      <c r="IP78" s="78"/>
      <c r="IQ78" s="78"/>
      <c r="IR78" s="78"/>
      <c r="IS78" s="78"/>
    </row>
    <row r="79" spans="1:253" ht="15">
      <c r="A79" s="40" t="s">
        <v>63</v>
      </c>
      <c r="B79" s="40" t="s">
        <v>111</v>
      </c>
      <c r="C79" s="40" t="s">
        <v>110</v>
      </c>
      <c r="D79" s="41" t="s">
        <v>96</v>
      </c>
      <c r="E79" s="40" t="s">
        <v>113</v>
      </c>
      <c r="F79" s="42" t="s">
        <v>112</v>
      </c>
      <c r="G79" s="43">
        <v>40927</v>
      </c>
      <c r="H79" s="43">
        <v>40975</v>
      </c>
      <c r="I79" s="40">
        <f t="shared" si="38"/>
        <v>48</v>
      </c>
      <c r="J79" s="43">
        <v>40988</v>
      </c>
      <c r="K79" s="44">
        <f t="shared" si="39"/>
        <v>61</v>
      </c>
      <c r="L79" s="43">
        <v>40988</v>
      </c>
      <c r="M79" s="43">
        <v>42867</v>
      </c>
      <c r="N79" s="40">
        <f t="shared" si="40"/>
        <v>1940</v>
      </c>
      <c r="O79" s="45">
        <f t="shared" si="41"/>
        <v>5.313888888888889</v>
      </c>
      <c r="P79" s="45">
        <f t="shared" si="42"/>
        <v>62.63333333333333</v>
      </c>
      <c r="Q79" s="45">
        <f t="shared" si="43"/>
        <v>59.63333333333333</v>
      </c>
      <c r="R79" s="46" t="s">
        <v>24</v>
      </c>
      <c r="S79" s="48">
        <v>0</v>
      </c>
      <c r="T79" s="48">
        <v>0</v>
      </c>
      <c r="U79" s="48">
        <v>0</v>
      </c>
      <c r="V79" s="48">
        <v>0</v>
      </c>
      <c r="W79" s="48">
        <v>498387</v>
      </c>
      <c r="X79" s="48">
        <v>7</v>
      </c>
      <c r="Y79" s="48">
        <v>2</v>
      </c>
      <c r="Z79" s="48">
        <v>1</v>
      </c>
      <c r="AA79" s="48">
        <f t="shared" si="50"/>
        <v>1</v>
      </c>
      <c r="AB79" s="48">
        <v>300</v>
      </c>
      <c r="AC79" s="48">
        <v>200</v>
      </c>
      <c r="AD79" s="48">
        <f t="shared" si="51"/>
        <v>100</v>
      </c>
      <c r="AE79" s="49">
        <f>(AD79/AB79)*100</f>
        <v>33.33333333333333</v>
      </c>
      <c r="AF79" s="48">
        <v>57120</v>
      </c>
      <c r="AG79" s="48">
        <v>10880</v>
      </c>
      <c r="AH79" s="48">
        <f t="shared" si="44"/>
        <v>68000</v>
      </c>
      <c r="AI79" s="48">
        <v>0</v>
      </c>
      <c r="AJ79" s="48">
        <v>0</v>
      </c>
      <c r="AK79" s="48">
        <v>0</v>
      </c>
      <c r="AL79" s="48">
        <v>0</v>
      </c>
      <c r="AM79" s="48">
        <f t="shared" si="37"/>
        <v>0</v>
      </c>
      <c r="AN79" s="48">
        <v>0</v>
      </c>
      <c r="AO79" s="48">
        <v>0</v>
      </c>
      <c r="AP79" s="50"/>
      <c r="AQ79" s="48">
        <v>214965</v>
      </c>
      <c r="AR79" s="50">
        <f t="shared" si="49"/>
        <v>0.4313214429750375</v>
      </c>
      <c r="AS79" s="48">
        <f t="shared" si="45"/>
        <v>68000</v>
      </c>
      <c r="AT79" s="50">
        <f>AS79/AH79</f>
        <v>1</v>
      </c>
      <c r="AU79" s="48">
        <f t="shared" si="46"/>
        <v>0</v>
      </c>
      <c r="AV79" s="48">
        <f t="shared" si="47"/>
        <v>282965</v>
      </c>
      <c r="AW79" s="40">
        <v>14</v>
      </c>
      <c r="AX79" s="40">
        <v>47</v>
      </c>
      <c r="AY79" s="40">
        <v>0</v>
      </c>
      <c r="AZ79" s="40">
        <f t="shared" si="48"/>
        <v>61</v>
      </c>
      <c r="BA79" s="42" t="s">
        <v>162</v>
      </c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8"/>
      <c r="FR79" s="78"/>
      <c r="FS79" s="78"/>
      <c r="FT79" s="78"/>
      <c r="FU79" s="78"/>
      <c r="FV79" s="78"/>
      <c r="FW79" s="78"/>
      <c r="FX79" s="78"/>
      <c r="FY79" s="78"/>
      <c r="FZ79" s="78"/>
      <c r="GA79" s="78"/>
      <c r="GB79" s="78"/>
      <c r="GC79" s="78"/>
      <c r="GD79" s="78"/>
      <c r="GE79" s="78"/>
      <c r="GF79" s="78"/>
      <c r="GG79" s="78"/>
      <c r="GH79" s="78"/>
      <c r="GI79" s="78"/>
      <c r="GJ79" s="78"/>
      <c r="GK79" s="78"/>
      <c r="GL79" s="78"/>
      <c r="GM79" s="78"/>
      <c r="GN79" s="78"/>
      <c r="GO79" s="78"/>
      <c r="GP79" s="78"/>
      <c r="GQ79" s="78"/>
      <c r="GR79" s="78"/>
      <c r="GS79" s="78"/>
      <c r="GT79" s="78"/>
      <c r="GU79" s="78"/>
      <c r="GV79" s="78"/>
      <c r="GW79" s="78"/>
      <c r="GX79" s="78"/>
      <c r="GY79" s="78"/>
      <c r="GZ79" s="78"/>
      <c r="HA79" s="78"/>
      <c r="HB79" s="78"/>
      <c r="HC79" s="78"/>
      <c r="HD79" s="78"/>
      <c r="HE79" s="78"/>
      <c r="HF79" s="78"/>
      <c r="HG79" s="78"/>
      <c r="HH79" s="78"/>
      <c r="HI79" s="78"/>
      <c r="HJ79" s="78"/>
      <c r="HK79" s="78"/>
      <c r="HL79" s="78"/>
      <c r="HM79" s="78"/>
      <c r="HN79" s="78"/>
      <c r="HO79" s="78"/>
      <c r="HP79" s="78"/>
      <c r="HQ79" s="78"/>
      <c r="HR79" s="78"/>
      <c r="HS79" s="78"/>
      <c r="HT79" s="78"/>
      <c r="HU79" s="78"/>
      <c r="HV79" s="78"/>
      <c r="HW79" s="78"/>
      <c r="HX79" s="78"/>
      <c r="HY79" s="78"/>
      <c r="HZ79" s="78"/>
      <c r="IA79" s="78"/>
      <c r="IB79" s="78"/>
      <c r="IC79" s="78"/>
      <c r="ID79" s="78"/>
      <c r="IE79" s="78"/>
      <c r="IF79" s="78"/>
      <c r="IG79" s="78"/>
      <c r="IH79" s="78"/>
      <c r="II79" s="78"/>
      <c r="IJ79" s="78"/>
      <c r="IK79" s="78"/>
      <c r="IL79" s="78"/>
      <c r="IM79" s="78"/>
      <c r="IN79" s="78"/>
      <c r="IO79" s="78"/>
      <c r="IP79" s="78"/>
      <c r="IQ79" s="78"/>
      <c r="IR79" s="78"/>
      <c r="IS79" s="78"/>
    </row>
    <row r="80" spans="1:253" s="75" customFormat="1" ht="15">
      <c r="A80" s="65" t="s">
        <v>63</v>
      </c>
      <c r="B80" s="65" t="s">
        <v>115</v>
      </c>
      <c r="C80" s="65" t="s">
        <v>114</v>
      </c>
      <c r="D80" s="66" t="s">
        <v>96</v>
      </c>
      <c r="E80" s="65" t="s">
        <v>116</v>
      </c>
      <c r="F80" s="67"/>
      <c r="G80" s="68">
        <v>40700</v>
      </c>
      <c r="H80" s="68">
        <v>40708</v>
      </c>
      <c r="I80" s="65">
        <f t="shared" si="38"/>
        <v>8</v>
      </c>
      <c r="J80" s="68">
        <v>40708</v>
      </c>
      <c r="K80" s="69">
        <f t="shared" si="39"/>
        <v>8</v>
      </c>
      <c r="L80" s="68">
        <v>40767</v>
      </c>
      <c r="M80" s="68">
        <v>42482</v>
      </c>
      <c r="N80" s="65">
        <f t="shared" si="40"/>
        <v>1782</v>
      </c>
      <c r="O80" s="70">
        <f t="shared" si="41"/>
        <v>4.877777777777778</v>
      </c>
      <c r="P80" s="70">
        <f t="shared" si="42"/>
        <v>57.166666666666664</v>
      </c>
      <c r="Q80" s="70">
        <f t="shared" si="43"/>
        <v>54.166666666666664</v>
      </c>
      <c r="R80" s="71" t="s">
        <v>103</v>
      </c>
      <c r="S80" s="72">
        <v>0</v>
      </c>
      <c r="T80" s="72">
        <v>0</v>
      </c>
      <c r="U80" s="72">
        <v>0</v>
      </c>
      <c r="V80" s="72">
        <v>0</v>
      </c>
      <c r="W80" s="72">
        <v>993965</v>
      </c>
      <c r="X80" s="72">
        <v>7</v>
      </c>
      <c r="Y80" s="72">
        <v>2</v>
      </c>
      <c r="Z80" s="72">
        <v>1</v>
      </c>
      <c r="AA80" s="72">
        <f t="shared" si="50"/>
        <v>1</v>
      </c>
      <c r="AB80" s="72">
        <v>300</v>
      </c>
      <c r="AC80" s="72">
        <v>200</v>
      </c>
      <c r="AD80" s="72">
        <f t="shared" si="51"/>
        <v>100</v>
      </c>
      <c r="AE80" s="73">
        <f>(AD80/AB80)*100</f>
        <v>33.33333333333333</v>
      </c>
      <c r="AF80" s="72">
        <v>0</v>
      </c>
      <c r="AG80" s="72">
        <v>0</v>
      </c>
      <c r="AH80" s="72">
        <f t="shared" si="44"/>
        <v>0</v>
      </c>
      <c r="AI80" s="72">
        <v>120525</v>
      </c>
      <c r="AJ80" s="72">
        <v>34950</v>
      </c>
      <c r="AK80" s="72">
        <v>0</v>
      </c>
      <c r="AL80" s="72">
        <v>0</v>
      </c>
      <c r="AM80" s="72">
        <f t="shared" si="37"/>
        <v>0</v>
      </c>
      <c r="AN80" s="72">
        <v>0</v>
      </c>
      <c r="AO80" s="72">
        <v>0</v>
      </c>
      <c r="AP80" s="74"/>
      <c r="AQ80" s="72">
        <v>543525</v>
      </c>
      <c r="AR80" s="74">
        <f t="shared" si="49"/>
        <v>0.5468250894146172</v>
      </c>
      <c r="AS80" s="72">
        <f t="shared" si="45"/>
        <v>0</v>
      </c>
      <c r="AT80" s="74"/>
      <c r="AU80" s="72">
        <f t="shared" si="46"/>
        <v>0</v>
      </c>
      <c r="AV80" s="72">
        <f t="shared" si="47"/>
        <v>699000</v>
      </c>
      <c r="AW80" s="65">
        <v>5</v>
      </c>
      <c r="AX80" s="65">
        <v>31</v>
      </c>
      <c r="AY80" s="65">
        <v>4</v>
      </c>
      <c r="AZ80" s="65">
        <f t="shared" si="48"/>
        <v>40</v>
      </c>
      <c r="BA80" s="67" t="s">
        <v>162</v>
      </c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  <c r="FO80" s="78"/>
      <c r="FP80" s="78"/>
      <c r="FQ80" s="78"/>
      <c r="FR80" s="78"/>
      <c r="FS80" s="78"/>
      <c r="FT80" s="78"/>
      <c r="FU80" s="78"/>
      <c r="FV80" s="78"/>
      <c r="FW80" s="78"/>
      <c r="FX80" s="78"/>
      <c r="FY80" s="78"/>
      <c r="FZ80" s="78"/>
      <c r="GA80" s="78"/>
      <c r="GB80" s="78"/>
      <c r="GC80" s="78"/>
      <c r="GD80" s="78"/>
      <c r="GE80" s="78"/>
      <c r="GF80" s="78"/>
      <c r="GG80" s="78"/>
      <c r="GH80" s="78"/>
      <c r="GI80" s="78"/>
      <c r="GJ80" s="78"/>
      <c r="GK80" s="78"/>
      <c r="GL80" s="78"/>
      <c r="GM80" s="78"/>
      <c r="GN80" s="78"/>
      <c r="GO80" s="78"/>
      <c r="GP80" s="78"/>
      <c r="GQ80" s="78"/>
      <c r="GR80" s="78"/>
      <c r="GS80" s="78"/>
      <c r="GT80" s="78"/>
      <c r="GU80" s="78"/>
      <c r="GV80" s="78"/>
      <c r="GW80" s="78"/>
      <c r="GX80" s="78"/>
      <c r="GY80" s="78"/>
      <c r="GZ80" s="78"/>
      <c r="HA80" s="78"/>
      <c r="HB80" s="78"/>
      <c r="HC80" s="78"/>
      <c r="HD80" s="78"/>
      <c r="HE80" s="78"/>
      <c r="HF80" s="78"/>
      <c r="HG80" s="78"/>
      <c r="HH80" s="78"/>
      <c r="HI80" s="78"/>
      <c r="HJ80" s="78"/>
      <c r="HK80" s="78"/>
      <c r="HL80" s="78"/>
      <c r="HM80" s="78"/>
      <c r="HN80" s="78"/>
      <c r="HO80" s="78"/>
      <c r="HP80" s="78"/>
      <c r="HQ80" s="78"/>
      <c r="HR80" s="78"/>
      <c r="HS80" s="78"/>
      <c r="HT80" s="78"/>
      <c r="HU80" s="78"/>
      <c r="HV80" s="78"/>
      <c r="HW80" s="78"/>
      <c r="HX80" s="78"/>
      <c r="HY80" s="78"/>
      <c r="HZ80" s="78"/>
      <c r="IA80" s="78"/>
      <c r="IB80" s="78"/>
      <c r="IC80" s="78"/>
      <c r="ID80" s="78"/>
      <c r="IE80" s="78"/>
      <c r="IF80" s="78"/>
      <c r="IG80" s="78"/>
      <c r="IH80" s="78"/>
      <c r="II80" s="78"/>
      <c r="IJ80" s="78"/>
      <c r="IK80" s="78"/>
      <c r="IL80" s="78"/>
      <c r="IM80" s="78"/>
      <c r="IN80" s="78"/>
      <c r="IO80" s="78"/>
      <c r="IP80" s="78"/>
      <c r="IQ80" s="78"/>
      <c r="IR80" s="78"/>
      <c r="IS80" s="78"/>
    </row>
    <row r="81" spans="1:253" ht="15">
      <c r="A81" s="40" t="s">
        <v>107</v>
      </c>
      <c r="B81" s="40" t="s">
        <v>106</v>
      </c>
      <c r="C81" s="40" t="s">
        <v>105</v>
      </c>
      <c r="D81" s="41" t="s">
        <v>149</v>
      </c>
      <c r="E81" s="40" t="s">
        <v>108</v>
      </c>
      <c r="F81" s="42" t="s">
        <v>109</v>
      </c>
      <c r="G81" s="43">
        <v>40976</v>
      </c>
      <c r="H81" s="43">
        <v>41032</v>
      </c>
      <c r="I81" s="40">
        <f t="shared" si="38"/>
        <v>56</v>
      </c>
      <c r="J81" s="43">
        <v>41034</v>
      </c>
      <c r="K81" s="44">
        <f t="shared" si="39"/>
        <v>58</v>
      </c>
      <c r="L81" s="43">
        <v>41115</v>
      </c>
      <c r="M81" s="43">
        <v>42986</v>
      </c>
      <c r="N81" s="40">
        <f t="shared" si="40"/>
        <v>2010</v>
      </c>
      <c r="O81" s="45">
        <f t="shared" si="41"/>
        <v>5.5</v>
      </c>
      <c r="P81" s="45">
        <f t="shared" si="42"/>
        <v>62.36666666666667</v>
      </c>
      <c r="Q81" s="45">
        <f t="shared" si="43"/>
        <v>59.36666666666667</v>
      </c>
      <c r="R81" s="46" t="s">
        <v>24</v>
      </c>
      <c r="S81" s="48">
        <v>0</v>
      </c>
      <c r="T81" s="48">
        <v>0</v>
      </c>
      <c r="U81" s="48">
        <v>0</v>
      </c>
      <c r="V81" s="48">
        <v>0</v>
      </c>
      <c r="W81" s="48">
        <v>1262623</v>
      </c>
      <c r="X81" s="48">
        <v>11</v>
      </c>
      <c r="Y81" s="48">
        <v>0</v>
      </c>
      <c r="Z81" s="48">
        <v>0</v>
      </c>
      <c r="AA81" s="48">
        <f t="shared" si="50"/>
        <v>0</v>
      </c>
      <c r="AB81" s="48">
        <v>0</v>
      </c>
      <c r="AC81" s="48">
        <v>200</v>
      </c>
      <c r="AD81" s="48">
        <f t="shared" si="51"/>
        <v>-200</v>
      </c>
      <c r="AE81" s="49">
        <v>0</v>
      </c>
      <c r="AF81" s="48">
        <v>54413</v>
      </c>
      <c r="AG81" s="48">
        <v>10883</v>
      </c>
      <c r="AH81" s="48">
        <f t="shared" si="44"/>
        <v>65296</v>
      </c>
      <c r="AI81" s="48">
        <v>0</v>
      </c>
      <c r="AJ81" s="48">
        <v>0</v>
      </c>
      <c r="AK81" s="48">
        <v>0</v>
      </c>
      <c r="AL81" s="40">
        <v>0</v>
      </c>
      <c r="AM81" s="48">
        <f aca="true" t="shared" si="52" ref="AM81:AM103">AK81*AL81</f>
        <v>0</v>
      </c>
      <c r="AN81" s="48">
        <v>0</v>
      </c>
      <c r="AO81" s="48">
        <v>0</v>
      </c>
      <c r="AP81" s="50"/>
      <c r="AQ81" s="48">
        <v>742815</v>
      </c>
      <c r="AR81" s="50">
        <f t="shared" si="49"/>
        <v>0.5883110001956245</v>
      </c>
      <c r="AS81" s="48">
        <f t="shared" si="45"/>
        <v>65296</v>
      </c>
      <c r="AT81" s="50">
        <f aca="true" t="shared" si="53" ref="AT81:AT100">AS81/AH81</f>
        <v>1</v>
      </c>
      <c r="AU81" s="48">
        <f t="shared" si="46"/>
        <v>0</v>
      </c>
      <c r="AV81" s="48">
        <f t="shared" si="47"/>
        <v>808111</v>
      </c>
      <c r="AW81" s="40">
        <v>15</v>
      </c>
      <c r="AX81" s="40">
        <v>34</v>
      </c>
      <c r="AY81" s="40">
        <v>0</v>
      </c>
      <c r="AZ81" s="40">
        <f t="shared" si="48"/>
        <v>49</v>
      </c>
      <c r="BA81" s="42" t="s">
        <v>162</v>
      </c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  <c r="FO81" s="78"/>
      <c r="FP81" s="78"/>
      <c r="FQ81" s="78"/>
      <c r="FR81" s="78"/>
      <c r="FS81" s="78"/>
      <c r="FT81" s="78"/>
      <c r="FU81" s="78"/>
      <c r="FV81" s="78"/>
      <c r="FW81" s="78"/>
      <c r="FX81" s="78"/>
      <c r="FY81" s="78"/>
      <c r="FZ81" s="78"/>
      <c r="GA81" s="78"/>
      <c r="GB81" s="78"/>
      <c r="GC81" s="78"/>
      <c r="GD81" s="78"/>
      <c r="GE81" s="78"/>
      <c r="GF81" s="78"/>
      <c r="GG81" s="78"/>
      <c r="GH81" s="78"/>
      <c r="GI81" s="78"/>
      <c r="GJ81" s="78"/>
      <c r="GK81" s="78"/>
      <c r="GL81" s="78"/>
      <c r="GM81" s="78"/>
      <c r="GN81" s="78"/>
      <c r="GO81" s="78"/>
      <c r="GP81" s="78"/>
      <c r="GQ81" s="78"/>
      <c r="GR81" s="78"/>
      <c r="GS81" s="78"/>
      <c r="GT81" s="78"/>
      <c r="GU81" s="78"/>
      <c r="GV81" s="78"/>
      <c r="GW81" s="78"/>
      <c r="GX81" s="78"/>
      <c r="GY81" s="78"/>
      <c r="GZ81" s="78"/>
      <c r="HA81" s="78"/>
      <c r="HB81" s="78"/>
      <c r="HC81" s="78"/>
      <c r="HD81" s="78"/>
      <c r="HE81" s="78"/>
      <c r="HF81" s="78"/>
      <c r="HG81" s="78"/>
      <c r="HH81" s="78"/>
      <c r="HI81" s="78"/>
      <c r="HJ81" s="78"/>
      <c r="HK81" s="78"/>
      <c r="HL81" s="78"/>
      <c r="HM81" s="78"/>
      <c r="HN81" s="78"/>
      <c r="HO81" s="78"/>
      <c r="HP81" s="78"/>
      <c r="HQ81" s="78"/>
      <c r="HR81" s="78"/>
      <c r="HS81" s="78"/>
      <c r="HT81" s="78"/>
      <c r="HU81" s="78"/>
      <c r="HV81" s="78"/>
      <c r="HW81" s="78"/>
      <c r="HX81" s="78"/>
      <c r="HY81" s="78"/>
      <c r="HZ81" s="78"/>
      <c r="IA81" s="78"/>
      <c r="IB81" s="78"/>
      <c r="IC81" s="78"/>
      <c r="ID81" s="78"/>
      <c r="IE81" s="78"/>
      <c r="IF81" s="78"/>
      <c r="IG81" s="78"/>
      <c r="IH81" s="78"/>
      <c r="II81" s="78"/>
      <c r="IJ81" s="78"/>
      <c r="IK81" s="78"/>
      <c r="IL81" s="78"/>
      <c r="IM81" s="78"/>
      <c r="IN81" s="78"/>
      <c r="IO81" s="78"/>
      <c r="IP81" s="78"/>
      <c r="IQ81" s="78"/>
      <c r="IR81" s="78"/>
      <c r="IS81" s="78"/>
    </row>
    <row r="82" spans="1:253" ht="15">
      <c r="A82" s="40" t="s">
        <v>119</v>
      </c>
      <c r="B82" s="40" t="s">
        <v>118</v>
      </c>
      <c r="C82" s="40" t="s">
        <v>117</v>
      </c>
      <c r="D82" s="41" t="s">
        <v>149</v>
      </c>
      <c r="E82" s="40" t="s">
        <v>120</v>
      </c>
      <c r="F82" s="42"/>
      <c r="G82" s="43">
        <v>40606</v>
      </c>
      <c r="H82" s="43">
        <v>40623</v>
      </c>
      <c r="I82" s="40">
        <f t="shared" si="38"/>
        <v>17</v>
      </c>
      <c r="J82" s="43">
        <v>40623</v>
      </c>
      <c r="K82" s="44">
        <f t="shared" si="39"/>
        <v>17</v>
      </c>
      <c r="L82" s="43">
        <v>40711</v>
      </c>
      <c r="M82" s="43">
        <v>42618</v>
      </c>
      <c r="N82" s="40">
        <f t="shared" si="40"/>
        <v>2012</v>
      </c>
      <c r="O82" s="45">
        <f t="shared" si="41"/>
        <v>5.502777777777778</v>
      </c>
      <c r="P82" s="45">
        <f t="shared" si="42"/>
        <v>63.56666666666667</v>
      </c>
      <c r="Q82" s="45">
        <f t="shared" si="43"/>
        <v>60.56666666666667</v>
      </c>
      <c r="R82" s="46" t="s">
        <v>24</v>
      </c>
      <c r="S82" s="48">
        <v>0</v>
      </c>
      <c r="T82" s="48">
        <v>0</v>
      </c>
      <c r="U82" s="48">
        <v>0</v>
      </c>
      <c r="V82" s="48">
        <v>0</v>
      </c>
      <c r="W82" s="48">
        <v>675739</v>
      </c>
      <c r="X82" s="48">
        <v>10</v>
      </c>
      <c r="Y82" s="48">
        <v>2</v>
      </c>
      <c r="Z82" s="48">
        <v>1</v>
      </c>
      <c r="AA82" s="48">
        <f t="shared" si="50"/>
        <v>1</v>
      </c>
      <c r="AB82" s="48">
        <v>300</v>
      </c>
      <c r="AC82" s="48">
        <v>200</v>
      </c>
      <c r="AD82" s="48">
        <f t="shared" si="51"/>
        <v>100</v>
      </c>
      <c r="AE82" s="49">
        <f>(AD82/AB82)*100</f>
        <v>33.33333333333333</v>
      </c>
      <c r="AF82" s="48">
        <v>55436</v>
      </c>
      <c r="AG82" s="48">
        <v>3056</v>
      </c>
      <c r="AH82" s="48">
        <f t="shared" si="44"/>
        <v>58492</v>
      </c>
      <c r="AI82" s="48">
        <v>0</v>
      </c>
      <c r="AJ82" s="48">
        <v>0</v>
      </c>
      <c r="AK82" s="48">
        <v>0</v>
      </c>
      <c r="AL82" s="48">
        <v>0</v>
      </c>
      <c r="AM82" s="48">
        <f t="shared" si="52"/>
        <v>0</v>
      </c>
      <c r="AN82" s="48">
        <v>0</v>
      </c>
      <c r="AO82" s="48">
        <v>0</v>
      </c>
      <c r="AP82" s="50"/>
      <c r="AQ82" s="48">
        <v>675739</v>
      </c>
      <c r="AR82" s="50">
        <f t="shared" si="49"/>
        <v>1</v>
      </c>
      <c r="AS82" s="48">
        <f t="shared" si="45"/>
        <v>58492</v>
      </c>
      <c r="AT82" s="50">
        <f t="shared" si="53"/>
        <v>1</v>
      </c>
      <c r="AU82" s="48">
        <f t="shared" si="46"/>
        <v>0</v>
      </c>
      <c r="AV82" s="48">
        <f t="shared" si="47"/>
        <v>734231</v>
      </c>
      <c r="AW82" s="40">
        <v>8</v>
      </c>
      <c r="AX82" s="40">
        <v>4</v>
      </c>
      <c r="AY82" s="40">
        <v>0</v>
      </c>
      <c r="AZ82" s="40">
        <f t="shared" si="48"/>
        <v>12</v>
      </c>
      <c r="BA82" s="42" t="s">
        <v>162</v>
      </c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  <c r="FO82" s="78"/>
      <c r="FP82" s="78"/>
      <c r="FQ82" s="78"/>
      <c r="FR82" s="78"/>
      <c r="FS82" s="78"/>
      <c r="FT82" s="78"/>
      <c r="FU82" s="78"/>
      <c r="FV82" s="78"/>
      <c r="FW82" s="78"/>
      <c r="FX82" s="78"/>
      <c r="FY82" s="78"/>
      <c r="FZ82" s="78"/>
      <c r="GA82" s="78"/>
      <c r="GB82" s="78"/>
      <c r="GC82" s="78"/>
      <c r="GD82" s="78"/>
      <c r="GE82" s="78"/>
      <c r="GF82" s="78"/>
      <c r="GG82" s="78"/>
      <c r="GH82" s="78"/>
      <c r="GI82" s="78"/>
      <c r="GJ82" s="78"/>
      <c r="GK82" s="78"/>
      <c r="GL82" s="78"/>
      <c r="GM82" s="78"/>
      <c r="GN82" s="78"/>
      <c r="GO82" s="78"/>
      <c r="GP82" s="78"/>
      <c r="GQ82" s="78"/>
      <c r="GR82" s="78"/>
      <c r="GS82" s="78"/>
      <c r="GT82" s="78"/>
      <c r="GU82" s="78"/>
      <c r="GV82" s="78"/>
      <c r="GW82" s="78"/>
      <c r="GX82" s="78"/>
      <c r="GY82" s="78"/>
      <c r="GZ82" s="78"/>
      <c r="HA82" s="78"/>
      <c r="HB82" s="78"/>
      <c r="HC82" s="78"/>
      <c r="HD82" s="78"/>
      <c r="HE82" s="78"/>
      <c r="HF82" s="78"/>
      <c r="HG82" s="78"/>
      <c r="HH82" s="78"/>
      <c r="HI82" s="78"/>
      <c r="HJ82" s="78"/>
      <c r="HK82" s="78"/>
      <c r="HL82" s="78"/>
      <c r="HM82" s="78"/>
      <c r="HN82" s="78"/>
      <c r="HO82" s="78"/>
      <c r="HP82" s="78"/>
      <c r="HQ82" s="78"/>
      <c r="HR82" s="78"/>
      <c r="HS82" s="78"/>
      <c r="HT82" s="78"/>
      <c r="HU82" s="78"/>
      <c r="HV82" s="78"/>
      <c r="HW82" s="78"/>
      <c r="HX82" s="78"/>
      <c r="HY82" s="78"/>
      <c r="HZ82" s="78"/>
      <c r="IA82" s="78"/>
      <c r="IB82" s="78"/>
      <c r="IC82" s="78"/>
      <c r="ID82" s="78"/>
      <c r="IE82" s="78"/>
      <c r="IF82" s="78"/>
      <c r="IG82" s="78"/>
      <c r="IH82" s="78"/>
      <c r="II82" s="78"/>
      <c r="IJ82" s="78"/>
      <c r="IK82" s="78"/>
      <c r="IL82" s="78"/>
      <c r="IM82" s="78"/>
      <c r="IN82" s="78"/>
      <c r="IO82" s="78"/>
      <c r="IP82" s="78"/>
      <c r="IQ82" s="78"/>
      <c r="IR82" s="78"/>
      <c r="IS82" s="78"/>
    </row>
    <row r="83" spans="1:253" s="64" customFormat="1" ht="15">
      <c r="A83" s="40" t="s">
        <v>69</v>
      </c>
      <c r="B83" s="40" t="s">
        <v>70</v>
      </c>
      <c r="C83" s="40" t="s">
        <v>73</v>
      </c>
      <c r="D83" s="41" t="s">
        <v>577</v>
      </c>
      <c r="E83" s="40" t="s">
        <v>68</v>
      </c>
      <c r="F83" s="42"/>
      <c r="G83" s="43">
        <v>40723</v>
      </c>
      <c r="H83" s="43">
        <v>40840</v>
      </c>
      <c r="I83" s="40">
        <f aca="true" t="shared" si="54" ref="I83:I105">H83-G83</f>
        <v>117</v>
      </c>
      <c r="J83" s="43">
        <v>40840</v>
      </c>
      <c r="K83" s="44">
        <f aca="true" t="shared" si="55" ref="K83:K105">J83-G83</f>
        <v>117</v>
      </c>
      <c r="L83" s="43">
        <v>40996</v>
      </c>
      <c r="M83" s="43">
        <v>42884</v>
      </c>
      <c r="N83" s="40">
        <f aca="true" t="shared" si="56" ref="N83:N105">M83-G83</f>
        <v>2161</v>
      </c>
      <c r="O83" s="45">
        <f aca="true" t="shared" si="57" ref="O83:O105">YEARFRAC(G83,M83)</f>
        <v>5.916666666666667</v>
      </c>
      <c r="P83" s="45">
        <f aca="true" t="shared" si="58" ref="P83:P105">(M83-L83)/30</f>
        <v>62.93333333333333</v>
      </c>
      <c r="Q83" s="45">
        <f aca="true" t="shared" si="59" ref="Q83:Q105">((M83-L83)/30)-3</f>
        <v>59.93333333333333</v>
      </c>
      <c r="R83" s="46" t="s">
        <v>24</v>
      </c>
      <c r="S83" s="48">
        <v>0</v>
      </c>
      <c r="T83" s="48">
        <v>0</v>
      </c>
      <c r="U83" s="48">
        <v>0</v>
      </c>
      <c r="V83" s="48">
        <v>0</v>
      </c>
      <c r="W83" s="48">
        <v>489480</v>
      </c>
      <c r="X83" s="48">
        <v>6</v>
      </c>
      <c r="Y83" s="48">
        <v>5</v>
      </c>
      <c r="Z83" s="48">
        <v>1</v>
      </c>
      <c r="AA83" s="48">
        <f t="shared" si="50"/>
        <v>1</v>
      </c>
      <c r="AB83" s="48">
        <v>300</v>
      </c>
      <c r="AC83" s="48">
        <v>200</v>
      </c>
      <c r="AD83" s="48">
        <f t="shared" si="51"/>
        <v>100</v>
      </c>
      <c r="AE83" s="49">
        <f>(AD83/AB83)*100</f>
        <v>33.33333333333333</v>
      </c>
      <c r="AF83" s="48">
        <v>57106</v>
      </c>
      <c r="AG83" s="48">
        <v>10877</v>
      </c>
      <c r="AH83" s="48">
        <f aca="true" t="shared" si="60" ref="AH83:AH105">AF83+AG83</f>
        <v>67983</v>
      </c>
      <c r="AI83" s="48">
        <v>0</v>
      </c>
      <c r="AJ83" s="48">
        <v>0</v>
      </c>
      <c r="AK83" s="48">
        <v>0</v>
      </c>
      <c r="AL83" s="48">
        <v>0</v>
      </c>
      <c r="AM83" s="48">
        <f t="shared" si="52"/>
        <v>0</v>
      </c>
      <c r="AN83" s="48">
        <v>0</v>
      </c>
      <c r="AO83" s="48">
        <v>0</v>
      </c>
      <c r="AP83" s="50"/>
      <c r="AQ83" s="48">
        <v>183535</v>
      </c>
      <c r="AR83" s="50">
        <f t="shared" si="49"/>
        <v>0.37495914031216804</v>
      </c>
      <c r="AS83" s="48">
        <f aca="true" t="shared" si="61" ref="AS83:AS105">SUM(AF83,AG83)</f>
        <v>67983</v>
      </c>
      <c r="AT83" s="50">
        <f t="shared" si="53"/>
        <v>1</v>
      </c>
      <c r="AU83" s="48">
        <f aca="true" t="shared" si="62" ref="AU83:AU104">AM83+AN83</f>
        <v>0</v>
      </c>
      <c r="AV83" s="48">
        <f aca="true" t="shared" si="63" ref="AV83:AV105">AU83+AS83+AQ83+AO83+AI83+AJ83</f>
        <v>251518</v>
      </c>
      <c r="AW83" s="40">
        <v>13</v>
      </c>
      <c r="AX83" s="40">
        <v>38</v>
      </c>
      <c r="AY83" s="40">
        <v>0</v>
      </c>
      <c r="AZ83" s="40">
        <f aca="true" t="shared" si="64" ref="AZ83:AZ105">SUM(AW83,AX83,AY83)</f>
        <v>51</v>
      </c>
      <c r="BA83" s="42" t="s">
        <v>162</v>
      </c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  <c r="FO83" s="78"/>
      <c r="FP83" s="78"/>
      <c r="FQ83" s="78"/>
      <c r="FR83" s="78"/>
      <c r="FS83" s="78"/>
      <c r="FT83" s="78"/>
      <c r="FU83" s="78"/>
      <c r="FV83" s="78"/>
      <c r="FW83" s="78"/>
      <c r="FX83" s="78"/>
      <c r="FY83" s="78"/>
      <c r="FZ83" s="78"/>
      <c r="GA83" s="78"/>
      <c r="GB83" s="78"/>
      <c r="GC83" s="78"/>
      <c r="GD83" s="78"/>
      <c r="GE83" s="78"/>
      <c r="GF83" s="78"/>
      <c r="GG83" s="78"/>
      <c r="GH83" s="78"/>
      <c r="GI83" s="78"/>
      <c r="GJ83" s="78"/>
      <c r="GK83" s="78"/>
      <c r="GL83" s="78"/>
      <c r="GM83" s="78"/>
      <c r="GN83" s="78"/>
      <c r="GO83" s="78"/>
      <c r="GP83" s="78"/>
      <c r="GQ83" s="78"/>
      <c r="GR83" s="78"/>
      <c r="GS83" s="78"/>
      <c r="GT83" s="78"/>
      <c r="GU83" s="78"/>
      <c r="GV83" s="78"/>
      <c r="GW83" s="78"/>
      <c r="GX83" s="78"/>
      <c r="GY83" s="78"/>
      <c r="GZ83" s="78"/>
      <c r="HA83" s="78"/>
      <c r="HB83" s="78"/>
      <c r="HC83" s="78"/>
      <c r="HD83" s="78"/>
      <c r="HE83" s="78"/>
      <c r="HF83" s="78"/>
      <c r="HG83" s="78"/>
      <c r="HH83" s="78"/>
      <c r="HI83" s="78"/>
      <c r="HJ83" s="78"/>
      <c r="HK83" s="78"/>
      <c r="HL83" s="78"/>
      <c r="HM83" s="78"/>
      <c r="HN83" s="78"/>
      <c r="HO83" s="78"/>
      <c r="HP83" s="78"/>
      <c r="HQ83" s="78"/>
      <c r="HR83" s="78"/>
      <c r="HS83" s="78"/>
      <c r="HT83" s="78"/>
      <c r="HU83" s="78"/>
      <c r="HV83" s="78"/>
      <c r="HW83" s="78"/>
      <c r="HX83" s="78"/>
      <c r="HY83" s="78"/>
      <c r="HZ83" s="78"/>
      <c r="IA83" s="78"/>
      <c r="IB83" s="78"/>
      <c r="IC83" s="78"/>
      <c r="ID83" s="78"/>
      <c r="IE83" s="78"/>
      <c r="IF83" s="78"/>
      <c r="IG83" s="78"/>
      <c r="IH83" s="78"/>
      <c r="II83" s="78"/>
      <c r="IJ83" s="78"/>
      <c r="IK83" s="78"/>
      <c r="IL83" s="78"/>
      <c r="IM83" s="78"/>
      <c r="IN83" s="78"/>
      <c r="IO83" s="78"/>
      <c r="IP83" s="78"/>
      <c r="IQ83" s="78"/>
      <c r="IR83" s="78"/>
      <c r="IS83" s="78"/>
    </row>
    <row r="84" spans="1:253" s="64" customFormat="1" ht="15">
      <c r="A84" s="40" t="s">
        <v>135</v>
      </c>
      <c r="B84" s="40" t="s">
        <v>152</v>
      </c>
      <c r="C84" s="40" t="s">
        <v>153</v>
      </c>
      <c r="D84" s="41" t="s">
        <v>96</v>
      </c>
      <c r="E84" s="40" t="s">
        <v>154</v>
      </c>
      <c r="F84" s="42" t="s">
        <v>155</v>
      </c>
      <c r="G84" s="43">
        <v>41411</v>
      </c>
      <c r="H84" s="43">
        <v>41451</v>
      </c>
      <c r="I84" s="40">
        <f t="shared" si="54"/>
        <v>40</v>
      </c>
      <c r="J84" s="43">
        <v>41451</v>
      </c>
      <c r="K84" s="44">
        <f t="shared" si="55"/>
        <v>40</v>
      </c>
      <c r="L84" s="43">
        <v>41512</v>
      </c>
      <c r="M84" s="43">
        <v>43103</v>
      </c>
      <c r="N84" s="40">
        <f t="shared" si="56"/>
        <v>1692</v>
      </c>
      <c r="O84" s="45">
        <f t="shared" si="57"/>
        <v>4.627777777777778</v>
      </c>
      <c r="P84" s="45">
        <f t="shared" si="58"/>
        <v>53.03333333333333</v>
      </c>
      <c r="Q84" s="45">
        <f t="shared" si="59"/>
        <v>50.03333333333333</v>
      </c>
      <c r="R84" s="46" t="s">
        <v>24</v>
      </c>
      <c r="S84" s="48">
        <v>0</v>
      </c>
      <c r="T84" s="48">
        <v>0</v>
      </c>
      <c r="U84" s="48">
        <v>0</v>
      </c>
      <c r="V84" s="48">
        <v>0</v>
      </c>
      <c r="W84" s="48">
        <v>573781</v>
      </c>
      <c r="X84" s="48">
        <v>10</v>
      </c>
      <c r="Y84" s="48">
        <v>2</v>
      </c>
      <c r="Z84" s="48">
        <v>2</v>
      </c>
      <c r="AA84" s="48">
        <f t="shared" si="50"/>
        <v>2</v>
      </c>
      <c r="AB84" s="48">
        <v>450</v>
      </c>
      <c r="AC84" s="48">
        <v>200</v>
      </c>
      <c r="AD84" s="48">
        <f t="shared" si="51"/>
        <v>250</v>
      </c>
      <c r="AE84" s="49">
        <f>(AD84/AB84)*100</f>
        <v>55.55555555555556</v>
      </c>
      <c r="AF84" s="48">
        <v>44703</v>
      </c>
      <c r="AG84" s="48">
        <v>6235</v>
      </c>
      <c r="AH84" s="48">
        <f t="shared" si="60"/>
        <v>50938</v>
      </c>
      <c r="AI84" s="48">
        <v>0</v>
      </c>
      <c r="AJ84" s="48">
        <v>0</v>
      </c>
      <c r="AK84" s="48">
        <v>0</v>
      </c>
      <c r="AL84" s="48">
        <v>0</v>
      </c>
      <c r="AM84" s="48">
        <f t="shared" si="52"/>
        <v>0</v>
      </c>
      <c r="AN84" s="48">
        <v>0</v>
      </c>
      <c r="AO84" s="48">
        <v>0</v>
      </c>
      <c r="AP84" s="50"/>
      <c r="AQ84" s="48">
        <v>573781</v>
      </c>
      <c r="AR84" s="50">
        <f t="shared" si="49"/>
        <v>1</v>
      </c>
      <c r="AS84" s="48">
        <f t="shared" si="61"/>
        <v>50938</v>
      </c>
      <c r="AT84" s="50">
        <f t="shared" si="53"/>
        <v>1</v>
      </c>
      <c r="AU84" s="48">
        <f t="shared" si="62"/>
        <v>0</v>
      </c>
      <c r="AV84" s="48">
        <f t="shared" si="63"/>
        <v>624719</v>
      </c>
      <c r="AW84" s="40">
        <v>9</v>
      </c>
      <c r="AX84" s="40">
        <v>28</v>
      </c>
      <c r="AY84" s="40">
        <v>0</v>
      </c>
      <c r="AZ84" s="40">
        <f t="shared" si="64"/>
        <v>37</v>
      </c>
      <c r="BA84" s="42" t="s">
        <v>162</v>
      </c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  <c r="FO84" s="78"/>
      <c r="FP84" s="78"/>
      <c r="FQ84" s="78"/>
      <c r="FR84" s="78"/>
      <c r="FS84" s="78"/>
      <c r="FT84" s="78"/>
      <c r="FU84" s="78"/>
      <c r="FV84" s="78"/>
      <c r="FW84" s="78"/>
      <c r="FX84" s="78"/>
      <c r="FY84" s="78"/>
      <c r="FZ84" s="78"/>
      <c r="GA84" s="78"/>
      <c r="GB84" s="78"/>
      <c r="GC84" s="78"/>
      <c r="GD84" s="78"/>
      <c r="GE84" s="78"/>
      <c r="GF84" s="78"/>
      <c r="GG84" s="78"/>
      <c r="GH84" s="78"/>
      <c r="GI84" s="78"/>
      <c r="GJ84" s="78"/>
      <c r="GK84" s="78"/>
      <c r="GL84" s="78"/>
      <c r="GM84" s="78"/>
      <c r="GN84" s="78"/>
      <c r="GO84" s="78"/>
      <c r="GP84" s="78"/>
      <c r="GQ84" s="78"/>
      <c r="GR84" s="78"/>
      <c r="GS84" s="78"/>
      <c r="GT84" s="78"/>
      <c r="GU84" s="78"/>
      <c r="GV84" s="78"/>
      <c r="GW84" s="78"/>
      <c r="GX84" s="78"/>
      <c r="GY84" s="78"/>
      <c r="GZ84" s="78"/>
      <c r="HA84" s="78"/>
      <c r="HB84" s="78"/>
      <c r="HC84" s="78"/>
      <c r="HD84" s="78"/>
      <c r="HE84" s="78"/>
      <c r="HF84" s="78"/>
      <c r="HG84" s="78"/>
      <c r="HH84" s="78"/>
      <c r="HI84" s="78"/>
      <c r="HJ84" s="78"/>
      <c r="HK84" s="78"/>
      <c r="HL84" s="78"/>
      <c r="HM84" s="78"/>
      <c r="HN84" s="78"/>
      <c r="HO84" s="78"/>
      <c r="HP84" s="78"/>
      <c r="HQ84" s="78"/>
      <c r="HR84" s="78"/>
      <c r="HS84" s="78"/>
      <c r="HT84" s="78"/>
      <c r="HU84" s="78"/>
      <c r="HV84" s="78"/>
      <c r="HW84" s="78"/>
      <c r="HX84" s="78"/>
      <c r="HY84" s="78"/>
      <c r="HZ84" s="78"/>
      <c r="IA84" s="78"/>
      <c r="IB84" s="78"/>
      <c r="IC84" s="78"/>
      <c r="ID84" s="78"/>
      <c r="IE84" s="78"/>
      <c r="IF84" s="78"/>
      <c r="IG84" s="78"/>
      <c r="IH84" s="78"/>
      <c r="II84" s="78"/>
      <c r="IJ84" s="78"/>
      <c r="IK84" s="78"/>
      <c r="IL84" s="78"/>
      <c r="IM84" s="78"/>
      <c r="IN84" s="78"/>
      <c r="IO84" s="78"/>
      <c r="IP84" s="78"/>
      <c r="IQ84" s="78"/>
      <c r="IR84" s="78"/>
      <c r="IS84" s="78"/>
    </row>
    <row r="85" spans="1:253" ht="15">
      <c r="A85" s="40" t="s">
        <v>135</v>
      </c>
      <c r="B85" s="40" t="s">
        <v>142</v>
      </c>
      <c r="C85" s="40" t="s">
        <v>143</v>
      </c>
      <c r="D85" s="41" t="s">
        <v>96</v>
      </c>
      <c r="E85" s="40" t="s">
        <v>145</v>
      </c>
      <c r="F85" s="42" t="s">
        <v>144</v>
      </c>
      <c r="G85" s="43">
        <v>40592</v>
      </c>
      <c r="H85" s="43">
        <v>40610</v>
      </c>
      <c r="I85" s="40">
        <f t="shared" si="54"/>
        <v>18</v>
      </c>
      <c r="J85" s="43">
        <v>40610</v>
      </c>
      <c r="K85" s="44">
        <f t="shared" si="55"/>
        <v>18</v>
      </c>
      <c r="L85" s="43">
        <v>40657</v>
      </c>
      <c r="M85" s="43">
        <v>42479</v>
      </c>
      <c r="N85" s="40">
        <f t="shared" si="56"/>
        <v>1887</v>
      </c>
      <c r="O85" s="45">
        <f t="shared" si="57"/>
        <v>5.169444444444444</v>
      </c>
      <c r="P85" s="45">
        <f t="shared" si="58"/>
        <v>60.733333333333334</v>
      </c>
      <c r="Q85" s="45">
        <f t="shared" si="59"/>
        <v>57.733333333333334</v>
      </c>
      <c r="R85" s="46" t="s">
        <v>24</v>
      </c>
      <c r="S85" s="48">
        <v>0</v>
      </c>
      <c r="T85" s="48">
        <v>0</v>
      </c>
      <c r="U85" s="48">
        <v>0</v>
      </c>
      <c r="V85" s="48">
        <v>0</v>
      </c>
      <c r="W85" s="48">
        <v>619272</v>
      </c>
      <c r="X85" s="48">
        <v>5</v>
      </c>
      <c r="Y85" s="48">
        <v>0</v>
      </c>
      <c r="Z85" s="48">
        <v>0</v>
      </c>
      <c r="AA85" s="48">
        <f t="shared" si="50"/>
        <v>0</v>
      </c>
      <c r="AB85" s="48">
        <v>0</v>
      </c>
      <c r="AC85" s="48">
        <v>200</v>
      </c>
      <c r="AD85" s="48">
        <f t="shared" si="51"/>
        <v>-200</v>
      </c>
      <c r="AE85" s="49">
        <v>0</v>
      </c>
      <c r="AF85" s="48">
        <v>48233</v>
      </c>
      <c r="AG85" s="48">
        <v>9284</v>
      </c>
      <c r="AH85" s="48">
        <f t="shared" si="60"/>
        <v>57517</v>
      </c>
      <c r="AI85" s="48">
        <v>0</v>
      </c>
      <c r="AJ85" s="48">
        <v>0</v>
      </c>
      <c r="AK85" s="48">
        <v>0</v>
      </c>
      <c r="AL85" s="48">
        <v>0</v>
      </c>
      <c r="AM85" s="48">
        <f t="shared" si="52"/>
        <v>0</v>
      </c>
      <c r="AN85" s="48">
        <v>0</v>
      </c>
      <c r="AO85" s="48">
        <v>0</v>
      </c>
      <c r="AP85" s="50"/>
      <c r="AQ85" s="48">
        <v>191050</v>
      </c>
      <c r="AR85" s="50">
        <f t="shared" si="49"/>
        <v>0.30850740869924687</v>
      </c>
      <c r="AS85" s="48">
        <f t="shared" si="61"/>
        <v>57517</v>
      </c>
      <c r="AT85" s="50">
        <f t="shared" si="53"/>
        <v>1</v>
      </c>
      <c r="AU85" s="48">
        <f t="shared" si="62"/>
        <v>0</v>
      </c>
      <c r="AV85" s="48">
        <f t="shared" si="63"/>
        <v>248567</v>
      </c>
      <c r="AW85" s="40">
        <v>11</v>
      </c>
      <c r="AX85" s="40">
        <v>57</v>
      </c>
      <c r="AY85" s="40">
        <v>0</v>
      </c>
      <c r="AZ85" s="40">
        <f t="shared" si="64"/>
        <v>68</v>
      </c>
      <c r="BA85" s="42" t="s">
        <v>162</v>
      </c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  <c r="FO85" s="78"/>
      <c r="FP85" s="78"/>
      <c r="FQ85" s="78"/>
      <c r="FR85" s="78"/>
      <c r="FS85" s="78"/>
      <c r="FT85" s="78"/>
      <c r="FU85" s="78"/>
      <c r="FV85" s="78"/>
      <c r="FW85" s="78"/>
      <c r="FX85" s="78"/>
      <c r="FY85" s="78"/>
      <c r="FZ85" s="78"/>
      <c r="GA85" s="78"/>
      <c r="GB85" s="78"/>
      <c r="GC85" s="78"/>
      <c r="GD85" s="78"/>
      <c r="GE85" s="78"/>
      <c r="GF85" s="78"/>
      <c r="GG85" s="78"/>
      <c r="GH85" s="78"/>
      <c r="GI85" s="78"/>
      <c r="GJ85" s="78"/>
      <c r="GK85" s="78"/>
      <c r="GL85" s="78"/>
      <c r="GM85" s="78"/>
      <c r="GN85" s="78"/>
      <c r="GO85" s="78"/>
      <c r="GP85" s="78"/>
      <c r="GQ85" s="78"/>
      <c r="GR85" s="78"/>
      <c r="GS85" s="78"/>
      <c r="GT85" s="78"/>
      <c r="GU85" s="78"/>
      <c r="GV85" s="78"/>
      <c r="GW85" s="78"/>
      <c r="GX85" s="78"/>
      <c r="GY85" s="78"/>
      <c r="GZ85" s="78"/>
      <c r="HA85" s="78"/>
      <c r="HB85" s="78"/>
      <c r="HC85" s="78"/>
      <c r="HD85" s="78"/>
      <c r="HE85" s="78"/>
      <c r="HF85" s="78"/>
      <c r="HG85" s="78"/>
      <c r="HH85" s="78"/>
      <c r="HI85" s="78"/>
      <c r="HJ85" s="78"/>
      <c r="HK85" s="78"/>
      <c r="HL85" s="78"/>
      <c r="HM85" s="78"/>
      <c r="HN85" s="78"/>
      <c r="HO85" s="78"/>
      <c r="HP85" s="78"/>
      <c r="HQ85" s="78"/>
      <c r="HR85" s="78"/>
      <c r="HS85" s="78"/>
      <c r="HT85" s="78"/>
      <c r="HU85" s="78"/>
      <c r="HV85" s="78"/>
      <c r="HW85" s="78"/>
      <c r="HX85" s="78"/>
      <c r="HY85" s="78"/>
      <c r="HZ85" s="78"/>
      <c r="IA85" s="78"/>
      <c r="IB85" s="78"/>
      <c r="IC85" s="78"/>
      <c r="ID85" s="78"/>
      <c r="IE85" s="78"/>
      <c r="IF85" s="78"/>
      <c r="IG85" s="78"/>
      <c r="IH85" s="78"/>
      <c r="II85" s="78"/>
      <c r="IJ85" s="78"/>
      <c r="IK85" s="78"/>
      <c r="IL85" s="78"/>
      <c r="IM85" s="78"/>
      <c r="IN85" s="78"/>
      <c r="IO85" s="78"/>
      <c r="IP85" s="78"/>
      <c r="IQ85" s="78"/>
      <c r="IR85" s="78"/>
      <c r="IS85" s="78"/>
    </row>
    <row r="86" spans="1:253" s="64" customFormat="1" ht="15">
      <c r="A86" s="40" t="s">
        <v>135</v>
      </c>
      <c r="B86" s="40" t="s">
        <v>136</v>
      </c>
      <c r="C86" s="40" t="s">
        <v>137</v>
      </c>
      <c r="D86" s="41" t="s">
        <v>96</v>
      </c>
      <c r="E86" s="40" t="s">
        <v>138</v>
      </c>
      <c r="F86" s="42" t="s">
        <v>139</v>
      </c>
      <c r="G86" s="43">
        <v>40491</v>
      </c>
      <c r="H86" s="43">
        <v>40519</v>
      </c>
      <c r="I86" s="40">
        <f t="shared" si="54"/>
        <v>28</v>
      </c>
      <c r="J86" s="43">
        <v>40519</v>
      </c>
      <c r="K86" s="44">
        <f t="shared" si="55"/>
        <v>28</v>
      </c>
      <c r="L86" s="43">
        <v>40567</v>
      </c>
      <c r="M86" s="43">
        <v>42396</v>
      </c>
      <c r="N86" s="40">
        <f t="shared" si="56"/>
        <v>1905</v>
      </c>
      <c r="O86" s="45">
        <f t="shared" si="57"/>
        <v>5.216666666666667</v>
      </c>
      <c r="P86" s="45">
        <f t="shared" si="58"/>
        <v>60.96666666666667</v>
      </c>
      <c r="Q86" s="45">
        <f t="shared" si="59"/>
        <v>57.96666666666667</v>
      </c>
      <c r="R86" s="46" t="s">
        <v>24</v>
      </c>
      <c r="S86" s="48">
        <v>0</v>
      </c>
      <c r="T86" s="48">
        <v>0</v>
      </c>
      <c r="U86" s="48">
        <v>0</v>
      </c>
      <c r="V86" s="48">
        <v>0</v>
      </c>
      <c r="W86" s="48">
        <v>1144045</v>
      </c>
      <c r="X86" s="48">
        <v>16</v>
      </c>
      <c r="Y86" s="48">
        <v>2</v>
      </c>
      <c r="Z86" s="48">
        <v>0</v>
      </c>
      <c r="AA86" s="48">
        <f t="shared" si="50"/>
        <v>0</v>
      </c>
      <c r="AB86" s="48">
        <v>0</v>
      </c>
      <c r="AC86" s="48">
        <v>200</v>
      </c>
      <c r="AD86" s="48">
        <f t="shared" si="51"/>
        <v>-200</v>
      </c>
      <c r="AE86" s="49">
        <v>0</v>
      </c>
      <c r="AF86" s="48">
        <v>54270</v>
      </c>
      <c r="AG86" s="48">
        <v>10854</v>
      </c>
      <c r="AH86" s="48">
        <f t="shared" si="60"/>
        <v>65124</v>
      </c>
      <c r="AI86" s="48">
        <v>0</v>
      </c>
      <c r="AJ86" s="48">
        <v>0</v>
      </c>
      <c r="AK86" s="48">
        <v>0</v>
      </c>
      <c r="AL86" s="48">
        <v>0</v>
      </c>
      <c r="AM86" s="48">
        <f t="shared" si="52"/>
        <v>0</v>
      </c>
      <c r="AN86" s="48">
        <v>0</v>
      </c>
      <c r="AO86" s="48">
        <v>0</v>
      </c>
      <c r="AP86" s="50"/>
      <c r="AQ86" s="48">
        <v>412157</v>
      </c>
      <c r="AR86" s="50">
        <f t="shared" si="49"/>
        <v>0.36026292672053983</v>
      </c>
      <c r="AS86" s="48">
        <f t="shared" si="61"/>
        <v>65124</v>
      </c>
      <c r="AT86" s="50">
        <f t="shared" si="53"/>
        <v>1</v>
      </c>
      <c r="AU86" s="48">
        <f t="shared" si="62"/>
        <v>0</v>
      </c>
      <c r="AV86" s="48">
        <f t="shared" si="63"/>
        <v>477281</v>
      </c>
      <c r="AW86" s="40">
        <v>13</v>
      </c>
      <c r="AX86" s="40">
        <v>38</v>
      </c>
      <c r="AY86" s="40">
        <v>0</v>
      </c>
      <c r="AZ86" s="40">
        <f t="shared" si="64"/>
        <v>51</v>
      </c>
      <c r="BA86" s="42" t="s">
        <v>162</v>
      </c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  <c r="FO86" s="78"/>
      <c r="FP86" s="78"/>
      <c r="FQ86" s="78"/>
      <c r="FR86" s="78"/>
      <c r="FS86" s="78"/>
      <c r="FT86" s="78"/>
      <c r="FU86" s="78"/>
      <c r="FV86" s="78"/>
      <c r="FW86" s="78"/>
      <c r="FX86" s="78"/>
      <c r="FY86" s="78"/>
      <c r="FZ86" s="78"/>
      <c r="GA86" s="78"/>
      <c r="GB86" s="78"/>
      <c r="GC86" s="78"/>
      <c r="GD86" s="78"/>
      <c r="GE86" s="78"/>
      <c r="GF86" s="78"/>
      <c r="GG86" s="78"/>
      <c r="GH86" s="78"/>
      <c r="GI86" s="78"/>
      <c r="GJ86" s="78"/>
      <c r="GK86" s="78"/>
      <c r="GL86" s="78"/>
      <c r="GM86" s="78"/>
      <c r="GN86" s="78"/>
      <c r="GO86" s="78"/>
      <c r="GP86" s="78"/>
      <c r="GQ86" s="78"/>
      <c r="GR86" s="78"/>
      <c r="GS86" s="78"/>
      <c r="GT86" s="78"/>
      <c r="GU86" s="78"/>
      <c r="GV86" s="78"/>
      <c r="GW86" s="78"/>
      <c r="GX86" s="78"/>
      <c r="GY86" s="78"/>
      <c r="GZ86" s="78"/>
      <c r="HA86" s="78"/>
      <c r="HB86" s="78"/>
      <c r="HC86" s="78"/>
      <c r="HD86" s="78"/>
      <c r="HE86" s="78"/>
      <c r="HF86" s="78"/>
      <c r="HG86" s="78"/>
      <c r="HH86" s="78"/>
      <c r="HI86" s="78"/>
      <c r="HJ86" s="78"/>
      <c r="HK86" s="78"/>
      <c r="HL86" s="78"/>
      <c r="HM86" s="78"/>
      <c r="HN86" s="78"/>
      <c r="HO86" s="78"/>
      <c r="HP86" s="78"/>
      <c r="HQ86" s="78"/>
      <c r="HR86" s="78"/>
      <c r="HS86" s="78"/>
      <c r="HT86" s="78"/>
      <c r="HU86" s="78"/>
      <c r="HV86" s="78"/>
      <c r="HW86" s="78"/>
      <c r="HX86" s="78"/>
      <c r="HY86" s="78"/>
      <c r="HZ86" s="78"/>
      <c r="IA86" s="78"/>
      <c r="IB86" s="78"/>
      <c r="IC86" s="78"/>
      <c r="ID86" s="78"/>
      <c r="IE86" s="78"/>
      <c r="IF86" s="78"/>
      <c r="IG86" s="78"/>
      <c r="IH86" s="78"/>
      <c r="II86" s="78"/>
      <c r="IJ86" s="78"/>
      <c r="IK86" s="78"/>
      <c r="IL86" s="78"/>
      <c r="IM86" s="78"/>
      <c r="IN86" s="78"/>
      <c r="IO86" s="78"/>
      <c r="IP86" s="78"/>
      <c r="IQ86" s="78"/>
      <c r="IR86" s="78"/>
      <c r="IS86" s="78"/>
    </row>
    <row r="87" spans="1:253" ht="15">
      <c r="A87" s="40" t="s">
        <v>156</v>
      </c>
      <c r="B87" s="40" t="s">
        <v>157</v>
      </c>
      <c r="C87" s="40" t="s">
        <v>158</v>
      </c>
      <c r="D87" s="41" t="s">
        <v>141</v>
      </c>
      <c r="E87" s="40" t="s">
        <v>159</v>
      </c>
      <c r="F87" s="42" t="s">
        <v>160</v>
      </c>
      <c r="G87" s="43">
        <v>41821</v>
      </c>
      <c r="H87" s="43">
        <v>41873</v>
      </c>
      <c r="I87" s="40">
        <f t="shared" si="54"/>
        <v>52</v>
      </c>
      <c r="J87" s="43">
        <v>41873</v>
      </c>
      <c r="K87" s="44">
        <f t="shared" si="55"/>
        <v>52</v>
      </c>
      <c r="L87" s="43">
        <v>42031</v>
      </c>
      <c r="M87" s="43">
        <v>43343</v>
      </c>
      <c r="N87" s="40">
        <f t="shared" si="56"/>
        <v>1522</v>
      </c>
      <c r="O87" s="45">
        <f t="shared" si="57"/>
        <v>4.166666666666667</v>
      </c>
      <c r="P87" s="45">
        <f t="shared" si="58"/>
        <v>43.733333333333334</v>
      </c>
      <c r="Q87" s="45">
        <f t="shared" si="59"/>
        <v>40.733333333333334</v>
      </c>
      <c r="R87" s="46" t="s">
        <v>24</v>
      </c>
      <c r="S87" s="48">
        <v>0</v>
      </c>
      <c r="T87" s="48">
        <v>0</v>
      </c>
      <c r="U87" s="48">
        <v>0</v>
      </c>
      <c r="V87" s="48">
        <v>0</v>
      </c>
      <c r="W87" s="48">
        <v>996994</v>
      </c>
      <c r="X87" s="48">
        <v>26</v>
      </c>
      <c r="Y87" s="48">
        <v>8</v>
      </c>
      <c r="Z87" s="48">
        <v>3</v>
      </c>
      <c r="AA87" s="48">
        <f t="shared" si="50"/>
        <v>3</v>
      </c>
      <c r="AB87" s="48">
        <v>600</v>
      </c>
      <c r="AC87" s="48">
        <v>200</v>
      </c>
      <c r="AD87" s="48">
        <f t="shared" si="51"/>
        <v>400</v>
      </c>
      <c r="AE87" s="49">
        <f>(AD87/AB87)*100</f>
        <v>66.66666666666666</v>
      </c>
      <c r="AF87" s="48">
        <v>50366</v>
      </c>
      <c r="AG87" s="48">
        <v>10073</v>
      </c>
      <c r="AH87" s="48">
        <f t="shared" si="60"/>
        <v>60439</v>
      </c>
      <c r="AI87" s="48">
        <v>0</v>
      </c>
      <c r="AJ87" s="48">
        <v>0</v>
      </c>
      <c r="AK87" s="48">
        <v>0</v>
      </c>
      <c r="AL87" s="48">
        <v>0</v>
      </c>
      <c r="AM87" s="48">
        <f t="shared" si="52"/>
        <v>0</v>
      </c>
      <c r="AN87" s="48">
        <v>0</v>
      </c>
      <c r="AO87" s="48">
        <v>0</v>
      </c>
      <c r="AP87" s="50"/>
      <c r="AQ87" s="48">
        <v>79986</v>
      </c>
      <c r="AR87" s="50">
        <f t="shared" si="49"/>
        <v>0.08022716285153171</v>
      </c>
      <c r="AS87" s="48">
        <f t="shared" si="61"/>
        <v>60439</v>
      </c>
      <c r="AT87" s="50">
        <f t="shared" si="53"/>
        <v>1</v>
      </c>
      <c r="AU87" s="48">
        <f t="shared" si="62"/>
        <v>0</v>
      </c>
      <c r="AV87" s="48">
        <f t="shared" si="63"/>
        <v>140425</v>
      </c>
      <c r="AW87" s="40">
        <v>9</v>
      </c>
      <c r="AX87" s="40">
        <v>20</v>
      </c>
      <c r="AY87" s="40">
        <v>0</v>
      </c>
      <c r="AZ87" s="40">
        <f t="shared" si="64"/>
        <v>29</v>
      </c>
      <c r="BA87" s="42" t="s">
        <v>162</v>
      </c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  <c r="FO87" s="78"/>
      <c r="FP87" s="78"/>
      <c r="FQ87" s="78"/>
      <c r="FR87" s="78"/>
      <c r="FS87" s="78"/>
      <c r="FT87" s="78"/>
      <c r="FU87" s="78"/>
      <c r="FV87" s="78"/>
      <c r="FW87" s="78"/>
      <c r="FX87" s="78"/>
      <c r="FY87" s="78"/>
      <c r="FZ87" s="78"/>
      <c r="GA87" s="78"/>
      <c r="GB87" s="78"/>
      <c r="GC87" s="78"/>
      <c r="GD87" s="78"/>
      <c r="GE87" s="78"/>
      <c r="GF87" s="78"/>
      <c r="GG87" s="78"/>
      <c r="GH87" s="78"/>
      <c r="GI87" s="78"/>
      <c r="GJ87" s="78"/>
      <c r="GK87" s="78"/>
      <c r="GL87" s="78"/>
      <c r="GM87" s="78"/>
      <c r="GN87" s="78"/>
      <c r="GO87" s="78"/>
      <c r="GP87" s="78"/>
      <c r="GQ87" s="78"/>
      <c r="GR87" s="78"/>
      <c r="GS87" s="78"/>
      <c r="GT87" s="78"/>
      <c r="GU87" s="78"/>
      <c r="GV87" s="78"/>
      <c r="GW87" s="78"/>
      <c r="GX87" s="78"/>
      <c r="GY87" s="78"/>
      <c r="GZ87" s="78"/>
      <c r="HA87" s="78"/>
      <c r="HB87" s="78"/>
      <c r="HC87" s="78"/>
      <c r="HD87" s="78"/>
      <c r="HE87" s="78"/>
      <c r="HF87" s="78"/>
      <c r="HG87" s="78"/>
      <c r="HH87" s="78"/>
      <c r="HI87" s="78"/>
      <c r="HJ87" s="78"/>
      <c r="HK87" s="78"/>
      <c r="HL87" s="78"/>
      <c r="HM87" s="78"/>
      <c r="HN87" s="78"/>
      <c r="HO87" s="78"/>
      <c r="HP87" s="78"/>
      <c r="HQ87" s="78"/>
      <c r="HR87" s="78"/>
      <c r="HS87" s="78"/>
      <c r="HT87" s="78"/>
      <c r="HU87" s="78"/>
      <c r="HV87" s="78"/>
      <c r="HW87" s="78"/>
      <c r="HX87" s="78"/>
      <c r="HY87" s="78"/>
      <c r="HZ87" s="78"/>
      <c r="IA87" s="78"/>
      <c r="IB87" s="78"/>
      <c r="IC87" s="78"/>
      <c r="ID87" s="78"/>
      <c r="IE87" s="78"/>
      <c r="IF87" s="78"/>
      <c r="IG87" s="78"/>
      <c r="IH87" s="78"/>
      <c r="II87" s="78"/>
      <c r="IJ87" s="78"/>
      <c r="IK87" s="78"/>
      <c r="IL87" s="78"/>
      <c r="IM87" s="78"/>
      <c r="IN87" s="78"/>
      <c r="IO87" s="78"/>
      <c r="IP87" s="78"/>
      <c r="IQ87" s="78"/>
      <c r="IR87" s="78"/>
      <c r="IS87" s="78"/>
    </row>
    <row r="88" spans="1:253" ht="15">
      <c r="A88" s="40" t="s">
        <v>125</v>
      </c>
      <c r="B88" s="40" t="s">
        <v>127</v>
      </c>
      <c r="C88" s="40" t="s">
        <v>126</v>
      </c>
      <c r="D88" s="41" t="s">
        <v>128</v>
      </c>
      <c r="E88" s="40" t="s">
        <v>129</v>
      </c>
      <c r="F88" s="42" t="s">
        <v>130</v>
      </c>
      <c r="G88" s="43">
        <v>41087</v>
      </c>
      <c r="H88" s="43">
        <v>41116</v>
      </c>
      <c r="I88" s="40">
        <f t="shared" si="54"/>
        <v>29</v>
      </c>
      <c r="J88" s="43">
        <v>41116</v>
      </c>
      <c r="K88" s="44">
        <f t="shared" si="55"/>
        <v>29</v>
      </c>
      <c r="L88" s="43">
        <v>41219</v>
      </c>
      <c r="M88" s="43">
        <v>42068</v>
      </c>
      <c r="N88" s="40">
        <f t="shared" si="56"/>
        <v>981</v>
      </c>
      <c r="O88" s="45">
        <f t="shared" si="57"/>
        <v>2.688888888888889</v>
      </c>
      <c r="P88" s="45">
        <f t="shared" si="58"/>
        <v>28.3</v>
      </c>
      <c r="Q88" s="45">
        <f t="shared" si="59"/>
        <v>25.3</v>
      </c>
      <c r="R88" s="46" t="s">
        <v>24</v>
      </c>
      <c r="S88" s="48">
        <v>0</v>
      </c>
      <c r="T88" s="48">
        <v>0</v>
      </c>
      <c r="U88" s="48">
        <v>0</v>
      </c>
      <c r="V88" s="48">
        <v>0</v>
      </c>
      <c r="W88" s="48">
        <v>10795</v>
      </c>
      <c r="X88" s="48">
        <v>1</v>
      </c>
      <c r="Y88" s="48">
        <v>1</v>
      </c>
      <c r="Z88" s="48">
        <v>1</v>
      </c>
      <c r="AA88" s="48">
        <f t="shared" si="50"/>
        <v>1</v>
      </c>
      <c r="AB88" s="48">
        <v>0</v>
      </c>
      <c r="AC88" s="48">
        <v>0</v>
      </c>
      <c r="AD88" s="48">
        <f t="shared" si="51"/>
        <v>0</v>
      </c>
      <c r="AE88" s="49">
        <v>0</v>
      </c>
      <c r="AF88" s="48">
        <v>23589</v>
      </c>
      <c r="AG88" s="48">
        <v>4716</v>
      </c>
      <c r="AH88" s="48">
        <f t="shared" si="60"/>
        <v>28305</v>
      </c>
      <c r="AI88" s="48">
        <v>0</v>
      </c>
      <c r="AJ88" s="48">
        <v>0</v>
      </c>
      <c r="AK88" s="48">
        <v>0</v>
      </c>
      <c r="AL88" s="48">
        <v>0</v>
      </c>
      <c r="AM88" s="48">
        <f t="shared" si="52"/>
        <v>0</v>
      </c>
      <c r="AN88" s="48">
        <v>0</v>
      </c>
      <c r="AO88" s="48">
        <v>0</v>
      </c>
      <c r="AP88" s="50"/>
      <c r="AQ88" s="48">
        <v>10795</v>
      </c>
      <c r="AR88" s="50">
        <f t="shared" si="49"/>
        <v>1</v>
      </c>
      <c r="AS88" s="48">
        <f t="shared" si="61"/>
        <v>28305</v>
      </c>
      <c r="AT88" s="50">
        <f t="shared" si="53"/>
        <v>1</v>
      </c>
      <c r="AU88" s="48">
        <f t="shared" si="62"/>
        <v>0</v>
      </c>
      <c r="AV88" s="48">
        <f t="shared" si="63"/>
        <v>39100</v>
      </c>
      <c r="AW88" s="40">
        <v>6</v>
      </c>
      <c r="AX88" s="40">
        <v>13</v>
      </c>
      <c r="AY88" s="40">
        <v>2</v>
      </c>
      <c r="AZ88" s="40">
        <f t="shared" si="64"/>
        <v>21</v>
      </c>
      <c r="BA88" s="42" t="s">
        <v>162</v>
      </c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  <c r="FO88" s="78"/>
      <c r="FP88" s="78"/>
      <c r="FQ88" s="78"/>
      <c r="FR88" s="78"/>
      <c r="FS88" s="78"/>
      <c r="FT88" s="78"/>
      <c r="FU88" s="78"/>
      <c r="FV88" s="78"/>
      <c r="FW88" s="78"/>
      <c r="FX88" s="78"/>
      <c r="FY88" s="78"/>
      <c r="FZ88" s="78"/>
      <c r="GA88" s="78"/>
      <c r="GB88" s="78"/>
      <c r="GC88" s="78"/>
      <c r="GD88" s="78"/>
      <c r="GE88" s="78"/>
      <c r="GF88" s="78"/>
      <c r="GG88" s="78"/>
      <c r="GH88" s="78"/>
      <c r="GI88" s="78"/>
      <c r="GJ88" s="78"/>
      <c r="GK88" s="78"/>
      <c r="GL88" s="78"/>
      <c r="GM88" s="78"/>
      <c r="GN88" s="78"/>
      <c r="GO88" s="78"/>
      <c r="GP88" s="78"/>
      <c r="GQ88" s="78"/>
      <c r="GR88" s="78"/>
      <c r="GS88" s="78"/>
      <c r="GT88" s="78"/>
      <c r="GU88" s="78"/>
      <c r="GV88" s="78"/>
      <c r="GW88" s="78"/>
      <c r="GX88" s="78"/>
      <c r="GY88" s="78"/>
      <c r="GZ88" s="78"/>
      <c r="HA88" s="78"/>
      <c r="HB88" s="78"/>
      <c r="HC88" s="78"/>
      <c r="HD88" s="78"/>
      <c r="HE88" s="78"/>
      <c r="HF88" s="78"/>
      <c r="HG88" s="78"/>
      <c r="HH88" s="78"/>
      <c r="HI88" s="78"/>
      <c r="HJ88" s="78"/>
      <c r="HK88" s="78"/>
      <c r="HL88" s="78"/>
      <c r="HM88" s="78"/>
      <c r="HN88" s="78"/>
      <c r="HO88" s="78"/>
      <c r="HP88" s="78"/>
      <c r="HQ88" s="78"/>
      <c r="HR88" s="78"/>
      <c r="HS88" s="78"/>
      <c r="HT88" s="78"/>
      <c r="HU88" s="78"/>
      <c r="HV88" s="78"/>
      <c r="HW88" s="78"/>
      <c r="HX88" s="78"/>
      <c r="HY88" s="78"/>
      <c r="HZ88" s="78"/>
      <c r="IA88" s="78"/>
      <c r="IB88" s="78"/>
      <c r="IC88" s="78"/>
      <c r="ID88" s="78"/>
      <c r="IE88" s="78"/>
      <c r="IF88" s="78"/>
      <c r="IG88" s="78"/>
      <c r="IH88" s="78"/>
      <c r="II88" s="78"/>
      <c r="IJ88" s="78"/>
      <c r="IK88" s="78"/>
      <c r="IL88" s="78"/>
      <c r="IM88" s="78"/>
      <c r="IN88" s="78"/>
      <c r="IO88" s="78"/>
      <c r="IP88" s="78"/>
      <c r="IQ88" s="78"/>
      <c r="IR88" s="78"/>
      <c r="IS88" s="78"/>
    </row>
    <row r="89" spans="1:253" ht="15">
      <c r="A89" s="40" t="s">
        <v>125</v>
      </c>
      <c r="B89" s="40" t="s">
        <v>132</v>
      </c>
      <c r="C89" s="40" t="s">
        <v>131</v>
      </c>
      <c r="D89" s="41" t="s">
        <v>96</v>
      </c>
      <c r="E89" s="40" t="s">
        <v>133</v>
      </c>
      <c r="F89" s="42" t="s">
        <v>134</v>
      </c>
      <c r="G89" s="43">
        <v>41732</v>
      </c>
      <c r="H89" s="43">
        <v>41745</v>
      </c>
      <c r="I89" s="40">
        <f t="shared" si="54"/>
        <v>13</v>
      </c>
      <c r="J89" s="43">
        <v>41745</v>
      </c>
      <c r="K89" s="44">
        <f t="shared" si="55"/>
        <v>13</v>
      </c>
      <c r="L89" s="43">
        <v>41844</v>
      </c>
      <c r="M89" s="43">
        <v>42802</v>
      </c>
      <c r="N89" s="40">
        <f t="shared" si="56"/>
        <v>1070</v>
      </c>
      <c r="O89" s="45">
        <f t="shared" si="57"/>
        <v>2.9305555555555554</v>
      </c>
      <c r="P89" s="45">
        <f t="shared" si="58"/>
        <v>31.933333333333334</v>
      </c>
      <c r="Q89" s="45">
        <f t="shared" si="59"/>
        <v>28.933333333333334</v>
      </c>
      <c r="R89" s="46" t="s">
        <v>24</v>
      </c>
      <c r="S89" s="48">
        <v>0</v>
      </c>
      <c r="T89" s="48">
        <v>0</v>
      </c>
      <c r="U89" s="48">
        <v>0</v>
      </c>
      <c r="V89" s="48">
        <v>0</v>
      </c>
      <c r="W89" s="48">
        <v>138552</v>
      </c>
      <c r="X89" s="48">
        <v>3</v>
      </c>
      <c r="Y89" s="48">
        <v>2</v>
      </c>
      <c r="Z89" s="48">
        <v>2</v>
      </c>
      <c r="AA89" s="48">
        <f t="shared" si="50"/>
        <v>2</v>
      </c>
      <c r="AB89" s="48">
        <v>450</v>
      </c>
      <c r="AC89" s="48">
        <v>200</v>
      </c>
      <c r="AD89" s="48">
        <f t="shared" si="51"/>
        <v>250</v>
      </c>
      <c r="AE89" s="49">
        <f>(AD89/AB89)*100</f>
        <v>55.55555555555556</v>
      </c>
      <c r="AF89" s="48">
        <v>31225</v>
      </c>
      <c r="AG89" s="48">
        <v>6455</v>
      </c>
      <c r="AH89" s="48">
        <f t="shared" si="60"/>
        <v>37680</v>
      </c>
      <c r="AI89" s="48">
        <v>0</v>
      </c>
      <c r="AJ89" s="48">
        <v>0</v>
      </c>
      <c r="AK89" s="48">
        <v>3200</v>
      </c>
      <c r="AL89" s="48">
        <v>30</v>
      </c>
      <c r="AM89" s="48">
        <f t="shared" si="52"/>
        <v>96000</v>
      </c>
      <c r="AN89" s="48">
        <v>0</v>
      </c>
      <c r="AO89" s="48">
        <v>0</v>
      </c>
      <c r="AP89" s="50"/>
      <c r="AQ89" s="48">
        <v>138552</v>
      </c>
      <c r="AR89" s="50">
        <f t="shared" si="49"/>
        <v>1</v>
      </c>
      <c r="AS89" s="48">
        <f t="shared" si="61"/>
        <v>37680</v>
      </c>
      <c r="AT89" s="50">
        <f t="shared" si="53"/>
        <v>1</v>
      </c>
      <c r="AU89" s="48">
        <f t="shared" si="62"/>
        <v>96000</v>
      </c>
      <c r="AV89" s="48">
        <f t="shared" si="63"/>
        <v>272232</v>
      </c>
      <c r="AW89" s="40">
        <v>10</v>
      </c>
      <c r="AX89" s="40">
        <v>14</v>
      </c>
      <c r="AY89" s="40">
        <v>0</v>
      </c>
      <c r="AZ89" s="40">
        <f t="shared" si="64"/>
        <v>24</v>
      </c>
      <c r="BA89" s="42" t="s">
        <v>162</v>
      </c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  <c r="FO89" s="78"/>
      <c r="FP89" s="78"/>
      <c r="FQ89" s="78"/>
      <c r="FR89" s="78"/>
      <c r="FS89" s="78"/>
      <c r="FT89" s="78"/>
      <c r="FU89" s="78"/>
      <c r="FV89" s="78"/>
      <c r="FW89" s="78"/>
      <c r="FX89" s="78"/>
      <c r="FY89" s="78"/>
      <c r="FZ89" s="78"/>
      <c r="GA89" s="78"/>
      <c r="GB89" s="78"/>
      <c r="GC89" s="78"/>
      <c r="GD89" s="78"/>
      <c r="GE89" s="78"/>
      <c r="GF89" s="78"/>
      <c r="GG89" s="78"/>
      <c r="GH89" s="78"/>
      <c r="GI89" s="78"/>
      <c r="GJ89" s="78"/>
      <c r="GK89" s="78"/>
      <c r="GL89" s="78"/>
      <c r="GM89" s="78"/>
      <c r="GN89" s="78"/>
      <c r="GO89" s="78"/>
      <c r="GP89" s="78"/>
      <c r="GQ89" s="78"/>
      <c r="GR89" s="78"/>
      <c r="GS89" s="78"/>
      <c r="GT89" s="78"/>
      <c r="GU89" s="78"/>
      <c r="GV89" s="78"/>
      <c r="GW89" s="78"/>
      <c r="GX89" s="78"/>
      <c r="GY89" s="78"/>
      <c r="GZ89" s="78"/>
      <c r="HA89" s="78"/>
      <c r="HB89" s="78"/>
      <c r="HC89" s="78"/>
      <c r="HD89" s="78"/>
      <c r="HE89" s="78"/>
      <c r="HF89" s="78"/>
      <c r="HG89" s="78"/>
      <c r="HH89" s="78"/>
      <c r="HI89" s="78"/>
      <c r="HJ89" s="78"/>
      <c r="HK89" s="78"/>
      <c r="HL89" s="78"/>
      <c r="HM89" s="78"/>
      <c r="HN89" s="78"/>
      <c r="HO89" s="78"/>
      <c r="HP89" s="78"/>
      <c r="HQ89" s="78"/>
      <c r="HR89" s="78"/>
      <c r="HS89" s="78"/>
      <c r="HT89" s="78"/>
      <c r="HU89" s="78"/>
      <c r="HV89" s="78"/>
      <c r="HW89" s="78"/>
      <c r="HX89" s="78"/>
      <c r="HY89" s="78"/>
      <c r="HZ89" s="78"/>
      <c r="IA89" s="78"/>
      <c r="IB89" s="78"/>
      <c r="IC89" s="78"/>
      <c r="ID89" s="78"/>
      <c r="IE89" s="78"/>
      <c r="IF89" s="78"/>
      <c r="IG89" s="78"/>
      <c r="IH89" s="78"/>
      <c r="II89" s="78"/>
      <c r="IJ89" s="78"/>
      <c r="IK89" s="78"/>
      <c r="IL89" s="78"/>
      <c r="IM89" s="78"/>
      <c r="IN89" s="78"/>
      <c r="IO89" s="78"/>
      <c r="IP89" s="78"/>
      <c r="IQ89" s="78"/>
      <c r="IR89" s="78"/>
      <c r="IS89" s="78"/>
    </row>
    <row r="90" spans="1:253" ht="15">
      <c r="A90" s="40" t="s">
        <v>125</v>
      </c>
      <c r="B90" s="40" t="s">
        <v>122</v>
      </c>
      <c r="C90" s="40" t="s">
        <v>121</v>
      </c>
      <c r="D90" s="41" t="s">
        <v>96</v>
      </c>
      <c r="E90" s="40" t="s">
        <v>123</v>
      </c>
      <c r="F90" s="42" t="s">
        <v>124</v>
      </c>
      <c r="G90" s="43">
        <v>40960</v>
      </c>
      <c r="H90" s="43">
        <v>40989</v>
      </c>
      <c r="I90" s="40">
        <f t="shared" si="54"/>
        <v>29</v>
      </c>
      <c r="J90" s="43">
        <v>40989</v>
      </c>
      <c r="K90" s="44">
        <f t="shared" si="55"/>
        <v>29</v>
      </c>
      <c r="L90" s="43">
        <v>41050</v>
      </c>
      <c r="M90" s="43">
        <v>42285</v>
      </c>
      <c r="N90" s="40">
        <f t="shared" si="56"/>
        <v>1325</v>
      </c>
      <c r="O90" s="45">
        <f t="shared" si="57"/>
        <v>3.6305555555555555</v>
      </c>
      <c r="P90" s="45">
        <f t="shared" si="58"/>
        <v>41.166666666666664</v>
      </c>
      <c r="Q90" s="45">
        <f t="shared" si="59"/>
        <v>38.166666666666664</v>
      </c>
      <c r="R90" s="46" t="s">
        <v>24</v>
      </c>
      <c r="S90" s="48">
        <v>0</v>
      </c>
      <c r="T90" s="48">
        <v>0</v>
      </c>
      <c r="U90" s="48">
        <v>0</v>
      </c>
      <c r="V90" s="48">
        <v>0</v>
      </c>
      <c r="W90" s="48">
        <v>706605</v>
      </c>
      <c r="X90" s="48">
        <v>11</v>
      </c>
      <c r="Y90" s="48">
        <v>0</v>
      </c>
      <c r="Z90" s="48">
        <v>0</v>
      </c>
      <c r="AA90" s="48">
        <f t="shared" si="50"/>
        <v>0</v>
      </c>
      <c r="AB90" s="48">
        <v>0</v>
      </c>
      <c r="AC90" s="48">
        <v>200</v>
      </c>
      <c r="AD90" s="48">
        <f t="shared" si="51"/>
        <v>-200</v>
      </c>
      <c r="AE90" s="49">
        <v>0</v>
      </c>
      <c r="AF90" s="48">
        <v>36248</v>
      </c>
      <c r="AG90" s="48">
        <v>7250</v>
      </c>
      <c r="AH90" s="48">
        <f t="shared" si="60"/>
        <v>43498</v>
      </c>
      <c r="AI90" s="48">
        <v>0</v>
      </c>
      <c r="AJ90" s="48">
        <v>0</v>
      </c>
      <c r="AK90" s="48">
        <v>0</v>
      </c>
      <c r="AL90" s="48">
        <v>0</v>
      </c>
      <c r="AM90" s="48">
        <f t="shared" si="52"/>
        <v>0</v>
      </c>
      <c r="AN90" s="48">
        <v>0</v>
      </c>
      <c r="AO90" s="48">
        <v>0</v>
      </c>
      <c r="AP90" s="50"/>
      <c r="AQ90" s="48">
        <v>706605</v>
      </c>
      <c r="AR90" s="50">
        <f t="shared" si="49"/>
        <v>1</v>
      </c>
      <c r="AS90" s="48">
        <f t="shared" si="61"/>
        <v>43498</v>
      </c>
      <c r="AT90" s="50">
        <f t="shared" si="53"/>
        <v>1</v>
      </c>
      <c r="AU90" s="48">
        <f t="shared" si="62"/>
        <v>0</v>
      </c>
      <c r="AV90" s="48">
        <f t="shared" si="63"/>
        <v>750103</v>
      </c>
      <c r="AW90" s="40">
        <v>7</v>
      </c>
      <c r="AX90" s="40">
        <v>13</v>
      </c>
      <c r="AY90" s="40">
        <v>0</v>
      </c>
      <c r="AZ90" s="40">
        <f t="shared" si="64"/>
        <v>20</v>
      </c>
      <c r="BA90" s="42" t="s">
        <v>162</v>
      </c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  <c r="FO90" s="78"/>
      <c r="FP90" s="78"/>
      <c r="FQ90" s="78"/>
      <c r="FR90" s="78"/>
      <c r="FS90" s="78"/>
      <c r="FT90" s="78"/>
      <c r="FU90" s="78"/>
      <c r="FV90" s="78"/>
      <c r="FW90" s="78"/>
      <c r="FX90" s="78"/>
      <c r="FY90" s="78"/>
      <c r="FZ90" s="78"/>
      <c r="GA90" s="78"/>
      <c r="GB90" s="78"/>
      <c r="GC90" s="78"/>
      <c r="GD90" s="78"/>
      <c r="GE90" s="78"/>
      <c r="GF90" s="78"/>
      <c r="GG90" s="78"/>
      <c r="GH90" s="78"/>
      <c r="GI90" s="78"/>
      <c r="GJ90" s="78"/>
      <c r="GK90" s="78"/>
      <c r="GL90" s="78"/>
      <c r="GM90" s="78"/>
      <c r="GN90" s="78"/>
      <c r="GO90" s="78"/>
      <c r="GP90" s="78"/>
      <c r="GQ90" s="78"/>
      <c r="GR90" s="78"/>
      <c r="GS90" s="78"/>
      <c r="GT90" s="78"/>
      <c r="GU90" s="78"/>
      <c r="GV90" s="78"/>
      <c r="GW90" s="78"/>
      <c r="GX90" s="78"/>
      <c r="GY90" s="78"/>
      <c r="GZ90" s="78"/>
      <c r="HA90" s="78"/>
      <c r="HB90" s="78"/>
      <c r="HC90" s="78"/>
      <c r="HD90" s="78"/>
      <c r="HE90" s="78"/>
      <c r="HF90" s="78"/>
      <c r="HG90" s="78"/>
      <c r="HH90" s="78"/>
      <c r="HI90" s="78"/>
      <c r="HJ90" s="78"/>
      <c r="HK90" s="78"/>
      <c r="HL90" s="78"/>
      <c r="HM90" s="78"/>
      <c r="HN90" s="78"/>
      <c r="HO90" s="78"/>
      <c r="HP90" s="78"/>
      <c r="HQ90" s="78"/>
      <c r="HR90" s="78"/>
      <c r="HS90" s="78"/>
      <c r="HT90" s="78"/>
      <c r="HU90" s="78"/>
      <c r="HV90" s="78"/>
      <c r="HW90" s="78"/>
      <c r="HX90" s="78"/>
      <c r="HY90" s="78"/>
      <c r="HZ90" s="78"/>
      <c r="IA90" s="78"/>
      <c r="IB90" s="78"/>
      <c r="IC90" s="78"/>
      <c r="ID90" s="78"/>
      <c r="IE90" s="78"/>
      <c r="IF90" s="78"/>
      <c r="IG90" s="78"/>
      <c r="IH90" s="78"/>
      <c r="II90" s="78"/>
      <c r="IJ90" s="78"/>
      <c r="IK90" s="78"/>
      <c r="IL90" s="78"/>
      <c r="IM90" s="78"/>
      <c r="IN90" s="78"/>
      <c r="IO90" s="78"/>
      <c r="IP90" s="78"/>
      <c r="IQ90" s="78"/>
      <c r="IR90" s="78"/>
      <c r="IS90" s="78"/>
    </row>
    <row r="91" spans="1:253" s="64" customFormat="1" ht="15">
      <c r="A91" s="40" t="s">
        <v>146</v>
      </c>
      <c r="B91" s="40" t="s">
        <v>147</v>
      </c>
      <c r="C91" s="40" t="s">
        <v>148</v>
      </c>
      <c r="D91" s="41" t="s">
        <v>149</v>
      </c>
      <c r="E91" s="40" t="s">
        <v>151</v>
      </c>
      <c r="F91" s="42" t="s">
        <v>150</v>
      </c>
      <c r="G91" s="43">
        <v>40875</v>
      </c>
      <c r="H91" s="43">
        <v>40889</v>
      </c>
      <c r="I91" s="40">
        <f t="shared" si="54"/>
        <v>14</v>
      </c>
      <c r="J91" s="43">
        <v>40889</v>
      </c>
      <c r="K91" s="44">
        <f t="shared" si="55"/>
        <v>14</v>
      </c>
      <c r="L91" s="43">
        <v>40934</v>
      </c>
      <c r="M91" s="43">
        <v>41988</v>
      </c>
      <c r="N91" s="40">
        <f t="shared" si="56"/>
        <v>1113</v>
      </c>
      <c r="O91" s="45">
        <f t="shared" si="57"/>
        <v>3.047222222222222</v>
      </c>
      <c r="P91" s="45">
        <f t="shared" si="58"/>
        <v>35.13333333333333</v>
      </c>
      <c r="Q91" s="45">
        <f t="shared" si="59"/>
        <v>32.13333333333333</v>
      </c>
      <c r="R91" s="46" t="s">
        <v>24</v>
      </c>
      <c r="S91" s="48">
        <v>0</v>
      </c>
      <c r="T91" s="48">
        <v>0</v>
      </c>
      <c r="U91" s="48">
        <v>0</v>
      </c>
      <c r="V91" s="48">
        <v>0</v>
      </c>
      <c r="W91" s="48">
        <v>581969</v>
      </c>
      <c r="X91" s="48">
        <v>6</v>
      </c>
      <c r="Y91" s="48">
        <v>2</v>
      </c>
      <c r="Z91" s="48">
        <v>2</v>
      </c>
      <c r="AA91" s="48">
        <f t="shared" si="50"/>
        <v>2</v>
      </c>
      <c r="AB91" s="48">
        <v>450</v>
      </c>
      <c r="AC91" s="48">
        <v>200</v>
      </c>
      <c r="AD91" s="48">
        <f t="shared" si="51"/>
        <v>250</v>
      </c>
      <c r="AE91" s="49">
        <f>(AD91/AB91)*100</f>
        <v>55.55555555555556</v>
      </c>
      <c r="AF91" s="48">
        <v>34081</v>
      </c>
      <c r="AG91" s="48">
        <v>5006</v>
      </c>
      <c r="AH91" s="48">
        <f t="shared" si="60"/>
        <v>39087</v>
      </c>
      <c r="AI91" s="48">
        <v>0</v>
      </c>
      <c r="AJ91" s="48">
        <v>0</v>
      </c>
      <c r="AK91" s="48">
        <v>0</v>
      </c>
      <c r="AL91" s="48">
        <v>0</v>
      </c>
      <c r="AM91" s="48">
        <f t="shared" si="52"/>
        <v>0</v>
      </c>
      <c r="AN91" s="48">
        <v>0</v>
      </c>
      <c r="AO91" s="48">
        <v>0</v>
      </c>
      <c r="AP91" s="50"/>
      <c r="AQ91" s="48">
        <v>581969</v>
      </c>
      <c r="AR91" s="50">
        <f t="shared" si="49"/>
        <v>1</v>
      </c>
      <c r="AS91" s="48">
        <f t="shared" si="61"/>
        <v>39087</v>
      </c>
      <c r="AT91" s="50">
        <f t="shared" si="53"/>
        <v>1</v>
      </c>
      <c r="AU91" s="48">
        <f t="shared" si="62"/>
        <v>0</v>
      </c>
      <c r="AV91" s="48">
        <f t="shared" si="63"/>
        <v>621056</v>
      </c>
      <c r="AW91" s="40">
        <v>11</v>
      </c>
      <c r="AX91" s="40">
        <v>20</v>
      </c>
      <c r="AY91" s="40">
        <v>0</v>
      </c>
      <c r="AZ91" s="40">
        <f t="shared" si="64"/>
        <v>31</v>
      </c>
      <c r="BA91" s="42" t="s">
        <v>162</v>
      </c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  <c r="FO91" s="78"/>
      <c r="FP91" s="78"/>
      <c r="FQ91" s="78"/>
      <c r="FR91" s="78"/>
      <c r="FS91" s="78"/>
      <c r="FT91" s="78"/>
      <c r="FU91" s="78"/>
      <c r="FV91" s="78"/>
      <c r="FW91" s="78"/>
      <c r="FX91" s="78"/>
      <c r="FY91" s="78"/>
      <c r="FZ91" s="78"/>
      <c r="GA91" s="78"/>
      <c r="GB91" s="78"/>
      <c r="GC91" s="78"/>
      <c r="GD91" s="78"/>
      <c r="GE91" s="78"/>
      <c r="GF91" s="78"/>
      <c r="GG91" s="78"/>
      <c r="GH91" s="78"/>
      <c r="GI91" s="78"/>
      <c r="GJ91" s="78"/>
      <c r="GK91" s="78"/>
      <c r="GL91" s="78"/>
      <c r="GM91" s="78"/>
      <c r="GN91" s="78"/>
      <c r="GO91" s="78"/>
      <c r="GP91" s="78"/>
      <c r="GQ91" s="78"/>
      <c r="GR91" s="78"/>
      <c r="GS91" s="78"/>
      <c r="GT91" s="78"/>
      <c r="GU91" s="78"/>
      <c r="GV91" s="78"/>
      <c r="GW91" s="78"/>
      <c r="GX91" s="78"/>
      <c r="GY91" s="78"/>
      <c r="GZ91" s="78"/>
      <c r="HA91" s="78"/>
      <c r="HB91" s="78"/>
      <c r="HC91" s="78"/>
      <c r="HD91" s="78"/>
      <c r="HE91" s="78"/>
      <c r="HF91" s="78"/>
      <c r="HG91" s="78"/>
      <c r="HH91" s="78"/>
      <c r="HI91" s="78"/>
      <c r="HJ91" s="78"/>
      <c r="HK91" s="78"/>
      <c r="HL91" s="78"/>
      <c r="HM91" s="78"/>
      <c r="HN91" s="78"/>
      <c r="HO91" s="78"/>
      <c r="HP91" s="78"/>
      <c r="HQ91" s="78"/>
      <c r="HR91" s="78"/>
      <c r="HS91" s="78"/>
      <c r="HT91" s="78"/>
      <c r="HU91" s="78"/>
      <c r="HV91" s="78"/>
      <c r="HW91" s="78"/>
      <c r="HX91" s="78"/>
      <c r="HY91" s="78"/>
      <c r="HZ91" s="78"/>
      <c r="IA91" s="78"/>
      <c r="IB91" s="78"/>
      <c r="IC91" s="78"/>
      <c r="ID91" s="78"/>
      <c r="IE91" s="78"/>
      <c r="IF91" s="78"/>
      <c r="IG91" s="78"/>
      <c r="IH91" s="78"/>
      <c r="II91" s="78"/>
      <c r="IJ91" s="78"/>
      <c r="IK91" s="78"/>
      <c r="IL91" s="78"/>
      <c r="IM91" s="78"/>
      <c r="IN91" s="78"/>
      <c r="IO91" s="78"/>
      <c r="IP91" s="78"/>
      <c r="IQ91" s="78"/>
      <c r="IR91" s="78"/>
      <c r="IS91" s="78"/>
    </row>
    <row r="92" spans="1:253" ht="15">
      <c r="A92" s="40" t="s">
        <v>364</v>
      </c>
      <c r="B92" s="40" t="s">
        <v>367</v>
      </c>
      <c r="C92" s="40" t="s">
        <v>368</v>
      </c>
      <c r="D92" s="41" t="s">
        <v>128</v>
      </c>
      <c r="E92" s="40" t="s">
        <v>369</v>
      </c>
      <c r="F92" s="42" t="s">
        <v>370</v>
      </c>
      <c r="G92" s="43">
        <v>41239</v>
      </c>
      <c r="H92" s="43">
        <v>41254</v>
      </c>
      <c r="I92" s="40">
        <f t="shared" si="54"/>
        <v>15</v>
      </c>
      <c r="J92" s="43">
        <v>41254</v>
      </c>
      <c r="K92" s="44">
        <f t="shared" si="55"/>
        <v>15</v>
      </c>
      <c r="L92" s="43">
        <v>41332</v>
      </c>
      <c r="M92" s="43">
        <v>43130</v>
      </c>
      <c r="N92" s="40">
        <f t="shared" si="56"/>
        <v>1891</v>
      </c>
      <c r="O92" s="45">
        <f t="shared" si="57"/>
        <v>5.177777777777778</v>
      </c>
      <c r="P92" s="45">
        <f t="shared" si="58"/>
        <v>59.93333333333333</v>
      </c>
      <c r="Q92" s="45">
        <f t="shared" si="59"/>
        <v>56.93333333333333</v>
      </c>
      <c r="R92" s="46" t="s">
        <v>24</v>
      </c>
      <c r="S92" s="48">
        <v>0</v>
      </c>
      <c r="T92" s="48">
        <v>0</v>
      </c>
      <c r="U92" s="48">
        <v>0</v>
      </c>
      <c r="V92" s="48">
        <v>0</v>
      </c>
      <c r="W92" s="48">
        <v>296520</v>
      </c>
      <c r="X92" s="48">
        <v>8</v>
      </c>
      <c r="Y92" s="48">
        <v>5</v>
      </c>
      <c r="Z92" s="48">
        <v>3</v>
      </c>
      <c r="AA92" s="48">
        <f t="shared" si="50"/>
        <v>3</v>
      </c>
      <c r="AB92" s="48">
        <v>600</v>
      </c>
      <c r="AC92" s="48">
        <v>200</v>
      </c>
      <c r="AD92" s="48">
        <f t="shared" si="51"/>
        <v>400</v>
      </c>
      <c r="AE92" s="49">
        <f>(AD92/AB92)*100</f>
        <v>66.66666666666666</v>
      </c>
      <c r="AF92" s="48">
        <v>53542</v>
      </c>
      <c r="AG92" s="48">
        <v>10708</v>
      </c>
      <c r="AH92" s="48">
        <f t="shared" si="60"/>
        <v>64250</v>
      </c>
      <c r="AI92" s="48">
        <v>0</v>
      </c>
      <c r="AJ92" s="48">
        <v>0</v>
      </c>
      <c r="AK92" s="48">
        <v>0</v>
      </c>
      <c r="AL92" s="48">
        <v>0</v>
      </c>
      <c r="AM92" s="48">
        <f t="shared" si="52"/>
        <v>0</v>
      </c>
      <c r="AN92" s="48">
        <v>0</v>
      </c>
      <c r="AO92" s="48">
        <v>0</v>
      </c>
      <c r="AP92" s="50"/>
      <c r="AQ92" s="48">
        <v>121573</v>
      </c>
      <c r="AR92" s="50">
        <f t="shared" si="49"/>
        <v>0.4099993255092405</v>
      </c>
      <c r="AS92" s="48">
        <f t="shared" si="61"/>
        <v>64250</v>
      </c>
      <c r="AT92" s="50">
        <f t="shared" si="53"/>
        <v>1</v>
      </c>
      <c r="AU92" s="48">
        <f t="shared" si="62"/>
        <v>0</v>
      </c>
      <c r="AV92" s="48">
        <f t="shared" si="63"/>
        <v>185823</v>
      </c>
      <c r="AW92" s="40">
        <v>7</v>
      </c>
      <c r="AX92" s="40">
        <v>68</v>
      </c>
      <c r="AY92" s="40">
        <v>0</v>
      </c>
      <c r="AZ92" s="40">
        <f t="shared" si="64"/>
        <v>75</v>
      </c>
      <c r="BA92" s="42" t="s">
        <v>162</v>
      </c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  <c r="FO92" s="78"/>
      <c r="FP92" s="78"/>
      <c r="FQ92" s="78"/>
      <c r="FR92" s="78"/>
      <c r="FS92" s="78"/>
      <c r="FT92" s="78"/>
      <c r="FU92" s="78"/>
      <c r="FV92" s="78"/>
      <c r="FW92" s="78"/>
      <c r="FX92" s="78"/>
      <c r="FY92" s="78"/>
      <c r="FZ92" s="78"/>
      <c r="GA92" s="78"/>
      <c r="GB92" s="78"/>
      <c r="GC92" s="78"/>
      <c r="GD92" s="78"/>
      <c r="GE92" s="78"/>
      <c r="GF92" s="78"/>
      <c r="GG92" s="78"/>
      <c r="GH92" s="78"/>
      <c r="GI92" s="78"/>
      <c r="GJ92" s="78"/>
      <c r="GK92" s="78"/>
      <c r="GL92" s="78"/>
      <c r="GM92" s="78"/>
      <c r="GN92" s="78"/>
      <c r="GO92" s="78"/>
      <c r="GP92" s="78"/>
      <c r="GQ92" s="78"/>
      <c r="GR92" s="78"/>
      <c r="GS92" s="78"/>
      <c r="GT92" s="78"/>
      <c r="GU92" s="78"/>
      <c r="GV92" s="78"/>
      <c r="GW92" s="78"/>
      <c r="GX92" s="78"/>
      <c r="GY92" s="78"/>
      <c r="GZ92" s="78"/>
      <c r="HA92" s="78"/>
      <c r="HB92" s="78"/>
      <c r="HC92" s="78"/>
      <c r="HD92" s="78"/>
      <c r="HE92" s="78"/>
      <c r="HF92" s="78"/>
      <c r="HG92" s="78"/>
      <c r="HH92" s="78"/>
      <c r="HI92" s="78"/>
      <c r="HJ92" s="78"/>
      <c r="HK92" s="78"/>
      <c r="HL92" s="78"/>
      <c r="HM92" s="78"/>
      <c r="HN92" s="78"/>
      <c r="HO92" s="78"/>
      <c r="HP92" s="78"/>
      <c r="HQ92" s="78"/>
      <c r="HR92" s="78"/>
      <c r="HS92" s="78"/>
      <c r="HT92" s="78"/>
      <c r="HU92" s="78"/>
      <c r="HV92" s="78"/>
      <c r="HW92" s="78"/>
      <c r="HX92" s="78"/>
      <c r="HY92" s="78"/>
      <c r="HZ92" s="78"/>
      <c r="IA92" s="78"/>
      <c r="IB92" s="78"/>
      <c r="IC92" s="78"/>
      <c r="ID92" s="78"/>
      <c r="IE92" s="78"/>
      <c r="IF92" s="78"/>
      <c r="IG92" s="78"/>
      <c r="IH92" s="78"/>
      <c r="II92" s="78"/>
      <c r="IJ92" s="78"/>
      <c r="IK92" s="78"/>
      <c r="IL92" s="78"/>
      <c r="IM92" s="78"/>
      <c r="IN92" s="78"/>
      <c r="IO92" s="78"/>
      <c r="IP92" s="78"/>
      <c r="IQ92" s="78"/>
      <c r="IR92" s="78"/>
      <c r="IS92" s="78"/>
    </row>
    <row r="93" spans="1:253" ht="15">
      <c r="A93" s="40" t="s">
        <v>364</v>
      </c>
      <c r="B93" s="40" t="s">
        <v>365</v>
      </c>
      <c r="C93" s="40" t="s">
        <v>366</v>
      </c>
      <c r="D93" s="41" t="s">
        <v>579</v>
      </c>
      <c r="E93" s="40" t="s">
        <v>316</v>
      </c>
      <c r="F93" s="42" t="s">
        <v>317</v>
      </c>
      <c r="G93" s="43">
        <v>40912</v>
      </c>
      <c r="H93" s="43">
        <v>41022</v>
      </c>
      <c r="I93" s="40">
        <f t="shared" si="54"/>
        <v>110</v>
      </c>
      <c r="J93" s="43">
        <v>41022</v>
      </c>
      <c r="K93" s="44">
        <f t="shared" si="55"/>
        <v>110</v>
      </c>
      <c r="L93" s="43">
        <v>41158</v>
      </c>
      <c r="M93" s="43">
        <v>43003</v>
      </c>
      <c r="N93" s="40">
        <f t="shared" si="56"/>
        <v>2091</v>
      </c>
      <c r="O93" s="45">
        <f t="shared" si="57"/>
        <v>5.725</v>
      </c>
      <c r="P93" s="45">
        <f t="shared" si="58"/>
        <v>61.5</v>
      </c>
      <c r="Q93" s="45">
        <f t="shared" si="59"/>
        <v>58.5</v>
      </c>
      <c r="R93" s="46" t="s">
        <v>24</v>
      </c>
      <c r="S93" s="48">
        <v>0</v>
      </c>
      <c r="T93" s="48">
        <v>0</v>
      </c>
      <c r="U93" s="48">
        <v>0</v>
      </c>
      <c r="V93" s="48">
        <v>0</v>
      </c>
      <c r="W93" s="48">
        <v>619375</v>
      </c>
      <c r="X93" s="48">
        <v>14</v>
      </c>
      <c r="Y93" s="48">
        <v>1</v>
      </c>
      <c r="Z93" s="48">
        <v>0</v>
      </c>
      <c r="AA93" s="48">
        <f t="shared" si="50"/>
        <v>0</v>
      </c>
      <c r="AB93" s="48">
        <v>0</v>
      </c>
      <c r="AC93" s="48">
        <v>0</v>
      </c>
      <c r="AD93" s="48">
        <f t="shared" si="51"/>
        <v>0</v>
      </c>
      <c r="AE93" s="49">
        <v>0</v>
      </c>
      <c r="AF93" s="48">
        <v>59827</v>
      </c>
      <c r="AG93" s="48">
        <v>11965</v>
      </c>
      <c r="AH93" s="48">
        <f t="shared" si="60"/>
        <v>71792</v>
      </c>
      <c r="AI93" s="48">
        <v>0</v>
      </c>
      <c r="AJ93" s="48">
        <v>0</v>
      </c>
      <c r="AK93" s="48">
        <v>0</v>
      </c>
      <c r="AL93" s="48">
        <v>0</v>
      </c>
      <c r="AM93" s="48">
        <f t="shared" si="52"/>
        <v>0</v>
      </c>
      <c r="AN93" s="48">
        <v>0</v>
      </c>
      <c r="AO93" s="48">
        <v>0</v>
      </c>
      <c r="AP93" s="50"/>
      <c r="AQ93" s="48">
        <v>383640</v>
      </c>
      <c r="AR93" s="50">
        <f t="shared" si="49"/>
        <v>0.6193985872855702</v>
      </c>
      <c r="AS93" s="48">
        <f t="shared" si="61"/>
        <v>71792</v>
      </c>
      <c r="AT93" s="50">
        <f t="shared" si="53"/>
        <v>1</v>
      </c>
      <c r="AU93" s="48">
        <f t="shared" si="62"/>
        <v>0</v>
      </c>
      <c r="AV93" s="48">
        <f t="shared" si="63"/>
        <v>455432</v>
      </c>
      <c r="AW93" s="40">
        <v>13</v>
      </c>
      <c r="AX93" s="40">
        <v>35</v>
      </c>
      <c r="AY93" s="40">
        <v>0</v>
      </c>
      <c r="AZ93" s="40">
        <f t="shared" si="64"/>
        <v>48</v>
      </c>
      <c r="BA93" s="42" t="s">
        <v>162</v>
      </c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  <c r="FO93" s="78"/>
      <c r="FP93" s="78"/>
      <c r="FQ93" s="78"/>
      <c r="FR93" s="78"/>
      <c r="FS93" s="78"/>
      <c r="FT93" s="78"/>
      <c r="FU93" s="78"/>
      <c r="FV93" s="78"/>
      <c r="FW93" s="78"/>
      <c r="FX93" s="78"/>
      <c r="FY93" s="78"/>
      <c r="FZ93" s="78"/>
      <c r="GA93" s="78"/>
      <c r="GB93" s="78"/>
      <c r="GC93" s="78"/>
      <c r="GD93" s="78"/>
      <c r="GE93" s="78"/>
      <c r="GF93" s="78"/>
      <c r="GG93" s="78"/>
      <c r="GH93" s="78"/>
      <c r="GI93" s="78"/>
      <c r="GJ93" s="78"/>
      <c r="GK93" s="78"/>
      <c r="GL93" s="78"/>
      <c r="GM93" s="78"/>
      <c r="GN93" s="78"/>
      <c r="GO93" s="78"/>
      <c r="GP93" s="78"/>
      <c r="GQ93" s="78"/>
      <c r="GR93" s="78"/>
      <c r="GS93" s="78"/>
      <c r="GT93" s="78"/>
      <c r="GU93" s="78"/>
      <c r="GV93" s="78"/>
      <c r="GW93" s="78"/>
      <c r="GX93" s="78"/>
      <c r="GY93" s="78"/>
      <c r="GZ93" s="78"/>
      <c r="HA93" s="78"/>
      <c r="HB93" s="78"/>
      <c r="HC93" s="78"/>
      <c r="HD93" s="78"/>
      <c r="HE93" s="78"/>
      <c r="HF93" s="78"/>
      <c r="HG93" s="78"/>
      <c r="HH93" s="78"/>
      <c r="HI93" s="78"/>
      <c r="HJ93" s="78"/>
      <c r="HK93" s="78"/>
      <c r="HL93" s="78"/>
      <c r="HM93" s="78"/>
      <c r="HN93" s="78"/>
      <c r="HO93" s="78"/>
      <c r="HP93" s="78"/>
      <c r="HQ93" s="78"/>
      <c r="HR93" s="78"/>
      <c r="HS93" s="78"/>
      <c r="HT93" s="78"/>
      <c r="HU93" s="78"/>
      <c r="HV93" s="78"/>
      <c r="HW93" s="78"/>
      <c r="HX93" s="78"/>
      <c r="HY93" s="78"/>
      <c r="HZ93" s="78"/>
      <c r="IA93" s="78"/>
      <c r="IB93" s="78"/>
      <c r="IC93" s="78"/>
      <c r="ID93" s="78"/>
      <c r="IE93" s="78"/>
      <c r="IF93" s="78"/>
      <c r="IG93" s="78"/>
      <c r="IH93" s="78"/>
      <c r="II93" s="78"/>
      <c r="IJ93" s="78"/>
      <c r="IK93" s="78"/>
      <c r="IL93" s="78"/>
      <c r="IM93" s="78"/>
      <c r="IN93" s="78"/>
      <c r="IO93" s="78"/>
      <c r="IP93" s="78"/>
      <c r="IQ93" s="78"/>
      <c r="IR93" s="78"/>
      <c r="IS93" s="78"/>
    </row>
    <row r="94" spans="1:253" ht="15">
      <c r="A94" s="40" t="s">
        <v>400</v>
      </c>
      <c r="B94" s="40" t="s">
        <v>412</v>
      </c>
      <c r="C94" s="40" t="s">
        <v>413</v>
      </c>
      <c r="D94" s="41" t="s">
        <v>96</v>
      </c>
      <c r="E94" s="40" t="s">
        <v>414</v>
      </c>
      <c r="F94" s="42" t="s">
        <v>415</v>
      </c>
      <c r="G94" s="43">
        <v>40953</v>
      </c>
      <c r="H94" s="43">
        <v>41002</v>
      </c>
      <c r="I94" s="40">
        <f t="shared" si="54"/>
        <v>49</v>
      </c>
      <c r="J94" s="43">
        <v>41002</v>
      </c>
      <c r="K94" s="44">
        <f t="shared" si="55"/>
        <v>49</v>
      </c>
      <c r="L94" s="43">
        <v>41081</v>
      </c>
      <c r="M94" s="43">
        <v>42970</v>
      </c>
      <c r="N94" s="40">
        <f t="shared" si="56"/>
        <v>2017</v>
      </c>
      <c r="O94" s="45">
        <f t="shared" si="57"/>
        <v>5.525</v>
      </c>
      <c r="P94" s="45">
        <f t="shared" si="58"/>
        <v>62.96666666666667</v>
      </c>
      <c r="Q94" s="45">
        <f t="shared" si="59"/>
        <v>59.96666666666667</v>
      </c>
      <c r="R94" s="46" t="s">
        <v>24</v>
      </c>
      <c r="S94" s="48">
        <v>0</v>
      </c>
      <c r="T94" s="48">
        <v>0</v>
      </c>
      <c r="U94" s="48">
        <v>0</v>
      </c>
      <c r="V94" s="48">
        <v>0</v>
      </c>
      <c r="W94" s="48">
        <v>727066.37</v>
      </c>
      <c r="X94" s="48">
        <v>10</v>
      </c>
      <c r="Y94" s="48">
        <v>0</v>
      </c>
      <c r="Z94" s="48">
        <v>0</v>
      </c>
      <c r="AA94" s="48">
        <f t="shared" si="50"/>
        <v>0</v>
      </c>
      <c r="AB94" s="48">
        <v>0</v>
      </c>
      <c r="AC94" s="48">
        <v>0</v>
      </c>
      <c r="AD94" s="48">
        <v>0</v>
      </c>
      <c r="AE94" s="49">
        <v>0</v>
      </c>
      <c r="AF94" s="48">
        <v>57127</v>
      </c>
      <c r="AG94" s="48">
        <v>13603</v>
      </c>
      <c r="AH94" s="48">
        <f t="shared" si="60"/>
        <v>70730</v>
      </c>
      <c r="AI94" s="48">
        <v>0</v>
      </c>
      <c r="AJ94" s="48">
        <v>0</v>
      </c>
      <c r="AK94" s="48">
        <v>0</v>
      </c>
      <c r="AL94" s="48">
        <v>0</v>
      </c>
      <c r="AM94" s="48">
        <f t="shared" si="52"/>
        <v>0</v>
      </c>
      <c r="AN94" s="48">
        <v>0</v>
      </c>
      <c r="AO94" s="48">
        <v>0</v>
      </c>
      <c r="AP94" s="50"/>
      <c r="AQ94" s="48">
        <v>230222</v>
      </c>
      <c r="AR94" s="50">
        <f t="shared" si="49"/>
        <v>0.31664509527513973</v>
      </c>
      <c r="AS94" s="48">
        <f t="shared" si="61"/>
        <v>70730</v>
      </c>
      <c r="AT94" s="50">
        <f t="shared" si="53"/>
        <v>1</v>
      </c>
      <c r="AU94" s="48">
        <f t="shared" si="62"/>
        <v>0</v>
      </c>
      <c r="AV94" s="48">
        <f t="shared" si="63"/>
        <v>300952</v>
      </c>
      <c r="AW94" s="40">
        <v>8</v>
      </c>
      <c r="AX94" s="40">
        <v>23</v>
      </c>
      <c r="AY94" s="40">
        <v>2</v>
      </c>
      <c r="AZ94" s="40">
        <f t="shared" si="64"/>
        <v>33</v>
      </c>
      <c r="BA94" s="42" t="s">
        <v>162</v>
      </c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  <c r="FO94" s="78"/>
      <c r="FP94" s="78"/>
      <c r="FQ94" s="78"/>
      <c r="FR94" s="78"/>
      <c r="FS94" s="78"/>
      <c r="FT94" s="78"/>
      <c r="FU94" s="78"/>
      <c r="FV94" s="78"/>
      <c r="FW94" s="78"/>
      <c r="FX94" s="78"/>
      <c r="FY94" s="78"/>
      <c r="FZ94" s="78"/>
      <c r="GA94" s="78"/>
      <c r="GB94" s="78"/>
      <c r="GC94" s="78"/>
      <c r="GD94" s="78"/>
      <c r="GE94" s="78"/>
      <c r="GF94" s="78"/>
      <c r="GG94" s="78"/>
      <c r="GH94" s="78"/>
      <c r="GI94" s="78"/>
      <c r="GJ94" s="78"/>
      <c r="GK94" s="78"/>
      <c r="GL94" s="78"/>
      <c r="GM94" s="78"/>
      <c r="GN94" s="78"/>
      <c r="GO94" s="78"/>
      <c r="GP94" s="78"/>
      <c r="GQ94" s="78"/>
      <c r="GR94" s="78"/>
      <c r="GS94" s="78"/>
      <c r="GT94" s="78"/>
      <c r="GU94" s="78"/>
      <c r="GV94" s="78"/>
      <c r="GW94" s="78"/>
      <c r="GX94" s="78"/>
      <c r="GY94" s="78"/>
      <c r="GZ94" s="78"/>
      <c r="HA94" s="78"/>
      <c r="HB94" s="78"/>
      <c r="HC94" s="78"/>
      <c r="HD94" s="78"/>
      <c r="HE94" s="78"/>
      <c r="HF94" s="78"/>
      <c r="HG94" s="78"/>
      <c r="HH94" s="78"/>
      <c r="HI94" s="78"/>
      <c r="HJ94" s="78"/>
      <c r="HK94" s="78"/>
      <c r="HL94" s="78"/>
      <c r="HM94" s="78"/>
      <c r="HN94" s="78"/>
      <c r="HO94" s="78"/>
      <c r="HP94" s="78"/>
      <c r="HQ94" s="78"/>
      <c r="HR94" s="78"/>
      <c r="HS94" s="78"/>
      <c r="HT94" s="78"/>
      <c r="HU94" s="78"/>
      <c r="HV94" s="78"/>
      <c r="HW94" s="78"/>
      <c r="HX94" s="78"/>
      <c r="HY94" s="78"/>
      <c r="HZ94" s="78"/>
      <c r="IA94" s="78"/>
      <c r="IB94" s="78"/>
      <c r="IC94" s="78"/>
      <c r="ID94" s="78"/>
      <c r="IE94" s="78"/>
      <c r="IF94" s="78"/>
      <c r="IG94" s="78"/>
      <c r="IH94" s="78"/>
      <c r="II94" s="78"/>
      <c r="IJ94" s="78"/>
      <c r="IK94" s="78"/>
      <c r="IL94" s="78"/>
      <c r="IM94" s="78"/>
      <c r="IN94" s="78"/>
      <c r="IO94" s="78"/>
      <c r="IP94" s="78"/>
      <c r="IQ94" s="78"/>
      <c r="IR94" s="78"/>
      <c r="IS94" s="78"/>
    </row>
    <row r="95" spans="1:253" ht="15">
      <c r="A95" s="40" t="s">
        <v>576</v>
      </c>
      <c r="B95" s="40" t="s">
        <v>405</v>
      </c>
      <c r="C95" s="40" t="s">
        <v>406</v>
      </c>
      <c r="D95" s="41" t="s">
        <v>149</v>
      </c>
      <c r="E95" s="40" t="s">
        <v>133</v>
      </c>
      <c r="F95" s="42" t="s">
        <v>134</v>
      </c>
      <c r="G95" s="43">
        <v>40366</v>
      </c>
      <c r="H95" s="43">
        <v>40450</v>
      </c>
      <c r="I95" s="40">
        <f t="shared" si="54"/>
        <v>84</v>
      </c>
      <c r="J95" s="43">
        <v>40450</v>
      </c>
      <c r="K95" s="44">
        <f t="shared" si="55"/>
        <v>84</v>
      </c>
      <c r="L95" s="43">
        <v>40708</v>
      </c>
      <c r="M95" s="43">
        <v>42419</v>
      </c>
      <c r="N95" s="40">
        <f t="shared" si="56"/>
        <v>2053</v>
      </c>
      <c r="O95" s="45">
        <f t="shared" si="57"/>
        <v>5.616666666666666</v>
      </c>
      <c r="P95" s="45">
        <f t="shared" si="58"/>
        <v>57.03333333333333</v>
      </c>
      <c r="Q95" s="45">
        <f t="shared" si="59"/>
        <v>54.03333333333333</v>
      </c>
      <c r="R95" s="46" t="s">
        <v>24</v>
      </c>
      <c r="S95" s="48">
        <v>0</v>
      </c>
      <c r="T95" s="48">
        <v>0</v>
      </c>
      <c r="U95" s="48">
        <v>0</v>
      </c>
      <c r="V95" s="48">
        <v>0</v>
      </c>
      <c r="W95" s="48">
        <v>1291667</v>
      </c>
      <c r="X95" s="48">
        <v>14</v>
      </c>
      <c r="Y95" s="48">
        <v>0</v>
      </c>
      <c r="Z95" s="48">
        <v>0</v>
      </c>
      <c r="AA95" s="48">
        <f t="shared" si="50"/>
        <v>0</v>
      </c>
      <c r="AB95" s="48">
        <v>0</v>
      </c>
      <c r="AC95" s="48">
        <v>0</v>
      </c>
      <c r="AD95" s="48">
        <v>0</v>
      </c>
      <c r="AE95" s="49">
        <v>0</v>
      </c>
      <c r="AF95" s="48">
        <v>54270</v>
      </c>
      <c r="AG95" s="48">
        <v>10854</v>
      </c>
      <c r="AH95" s="48">
        <f t="shared" si="60"/>
        <v>65124</v>
      </c>
      <c r="AI95" s="48">
        <v>0</v>
      </c>
      <c r="AJ95" s="48">
        <v>0</v>
      </c>
      <c r="AK95" s="48">
        <v>0</v>
      </c>
      <c r="AL95" s="48">
        <v>0</v>
      </c>
      <c r="AM95" s="48">
        <f t="shared" si="52"/>
        <v>0</v>
      </c>
      <c r="AN95" s="48">
        <v>0</v>
      </c>
      <c r="AO95" s="48">
        <v>0</v>
      </c>
      <c r="AP95" s="50"/>
      <c r="AQ95" s="48">
        <v>357920</v>
      </c>
      <c r="AR95" s="50">
        <f t="shared" si="49"/>
        <v>0.2770992833292172</v>
      </c>
      <c r="AS95" s="48">
        <f t="shared" si="61"/>
        <v>65124</v>
      </c>
      <c r="AT95" s="50">
        <f t="shared" si="53"/>
        <v>1</v>
      </c>
      <c r="AU95" s="48">
        <f t="shared" si="62"/>
        <v>0</v>
      </c>
      <c r="AV95" s="48">
        <f t="shared" si="63"/>
        <v>423044</v>
      </c>
      <c r="AW95" s="40">
        <v>11</v>
      </c>
      <c r="AX95" s="40">
        <v>77</v>
      </c>
      <c r="AY95" s="40">
        <v>0</v>
      </c>
      <c r="AZ95" s="40">
        <f t="shared" si="64"/>
        <v>88</v>
      </c>
      <c r="BA95" s="42" t="s">
        <v>162</v>
      </c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  <c r="FO95" s="78"/>
      <c r="FP95" s="78"/>
      <c r="FQ95" s="78"/>
      <c r="FR95" s="78"/>
      <c r="FS95" s="78"/>
      <c r="FT95" s="78"/>
      <c r="FU95" s="78"/>
      <c r="FV95" s="78"/>
      <c r="FW95" s="78"/>
      <c r="FX95" s="78"/>
      <c r="FY95" s="78"/>
      <c r="FZ95" s="78"/>
      <c r="GA95" s="78"/>
      <c r="GB95" s="78"/>
      <c r="GC95" s="78"/>
      <c r="GD95" s="78"/>
      <c r="GE95" s="78"/>
      <c r="GF95" s="78"/>
      <c r="GG95" s="78"/>
      <c r="GH95" s="78"/>
      <c r="GI95" s="78"/>
      <c r="GJ95" s="78"/>
      <c r="GK95" s="78"/>
      <c r="GL95" s="78"/>
      <c r="GM95" s="78"/>
      <c r="GN95" s="78"/>
      <c r="GO95" s="78"/>
      <c r="GP95" s="78"/>
      <c r="GQ95" s="78"/>
      <c r="GR95" s="78"/>
      <c r="GS95" s="78"/>
      <c r="GT95" s="78"/>
      <c r="GU95" s="78"/>
      <c r="GV95" s="78"/>
      <c r="GW95" s="78"/>
      <c r="GX95" s="78"/>
      <c r="GY95" s="78"/>
      <c r="GZ95" s="78"/>
      <c r="HA95" s="78"/>
      <c r="HB95" s="78"/>
      <c r="HC95" s="78"/>
      <c r="HD95" s="78"/>
      <c r="HE95" s="78"/>
      <c r="HF95" s="78"/>
      <c r="HG95" s="78"/>
      <c r="HH95" s="78"/>
      <c r="HI95" s="78"/>
      <c r="HJ95" s="78"/>
      <c r="HK95" s="78"/>
      <c r="HL95" s="78"/>
      <c r="HM95" s="78"/>
      <c r="HN95" s="78"/>
      <c r="HO95" s="78"/>
      <c r="HP95" s="78"/>
      <c r="HQ95" s="78"/>
      <c r="HR95" s="78"/>
      <c r="HS95" s="78"/>
      <c r="HT95" s="78"/>
      <c r="HU95" s="78"/>
      <c r="HV95" s="78"/>
      <c r="HW95" s="78"/>
      <c r="HX95" s="78"/>
      <c r="HY95" s="78"/>
      <c r="HZ95" s="78"/>
      <c r="IA95" s="78"/>
      <c r="IB95" s="78"/>
      <c r="IC95" s="78"/>
      <c r="ID95" s="78"/>
      <c r="IE95" s="78"/>
      <c r="IF95" s="78"/>
      <c r="IG95" s="78"/>
      <c r="IH95" s="78"/>
      <c r="II95" s="78"/>
      <c r="IJ95" s="78"/>
      <c r="IK95" s="78"/>
      <c r="IL95" s="78"/>
      <c r="IM95" s="78"/>
      <c r="IN95" s="78"/>
      <c r="IO95" s="78"/>
      <c r="IP95" s="78"/>
      <c r="IQ95" s="78"/>
      <c r="IR95" s="78"/>
      <c r="IS95" s="78"/>
    </row>
    <row r="96" spans="1:253" ht="15">
      <c r="A96" s="40" t="s">
        <v>404</v>
      </c>
      <c r="B96" s="40" t="s">
        <v>401</v>
      </c>
      <c r="C96" s="40" t="s">
        <v>402</v>
      </c>
      <c r="D96" s="41" t="s">
        <v>149</v>
      </c>
      <c r="E96" s="40" t="s">
        <v>403</v>
      </c>
      <c r="F96" s="42"/>
      <c r="G96" s="43">
        <v>40312</v>
      </c>
      <c r="H96" s="43">
        <v>40359</v>
      </c>
      <c r="I96" s="40">
        <f t="shared" si="54"/>
        <v>47</v>
      </c>
      <c r="J96" s="43">
        <v>40359</v>
      </c>
      <c r="K96" s="44">
        <f t="shared" si="55"/>
        <v>47</v>
      </c>
      <c r="L96" s="43">
        <v>41904</v>
      </c>
      <c r="M96" s="43">
        <v>42293</v>
      </c>
      <c r="N96" s="40">
        <f t="shared" si="56"/>
        <v>1981</v>
      </c>
      <c r="O96" s="45">
        <f t="shared" si="57"/>
        <v>5.4222222222222225</v>
      </c>
      <c r="P96" s="45">
        <f t="shared" si="58"/>
        <v>12.966666666666667</v>
      </c>
      <c r="Q96" s="45">
        <f t="shared" si="59"/>
        <v>9.966666666666667</v>
      </c>
      <c r="R96" s="46" t="s">
        <v>24</v>
      </c>
      <c r="S96" s="48">
        <v>0</v>
      </c>
      <c r="T96" s="48">
        <v>0</v>
      </c>
      <c r="U96" s="48">
        <v>0</v>
      </c>
      <c r="V96" s="48">
        <v>0</v>
      </c>
      <c r="W96" s="48">
        <v>385983</v>
      </c>
      <c r="X96" s="48">
        <v>4</v>
      </c>
      <c r="Y96" s="48">
        <v>0</v>
      </c>
      <c r="Z96" s="48">
        <v>0</v>
      </c>
      <c r="AA96" s="48">
        <f t="shared" si="50"/>
        <v>0</v>
      </c>
      <c r="AB96" s="48">
        <v>0</v>
      </c>
      <c r="AC96" s="48">
        <v>0</v>
      </c>
      <c r="AD96" s="48">
        <f aca="true" t="shared" si="65" ref="AD96:AD104">AB96-AC96</f>
        <v>0</v>
      </c>
      <c r="AE96" s="49">
        <v>0</v>
      </c>
      <c r="AF96" s="48">
        <v>65097</v>
      </c>
      <c r="AG96" s="48">
        <v>0</v>
      </c>
      <c r="AH96" s="48">
        <f t="shared" si="60"/>
        <v>65097</v>
      </c>
      <c r="AI96" s="48">
        <v>0</v>
      </c>
      <c r="AJ96" s="48">
        <v>0</v>
      </c>
      <c r="AK96" s="48">
        <v>0</v>
      </c>
      <c r="AL96" s="48">
        <v>0</v>
      </c>
      <c r="AM96" s="48">
        <f t="shared" si="52"/>
        <v>0</v>
      </c>
      <c r="AN96" s="48">
        <v>0</v>
      </c>
      <c r="AO96" s="48">
        <v>0</v>
      </c>
      <c r="AP96" s="50"/>
      <c r="AQ96" s="48">
        <v>358964</v>
      </c>
      <c r="AR96" s="50">
        <f t="shared" si="49"/>
        <v>0.9299995077503413</v>
      </c>
      <c r="AS96" s="48">
        <f t="shared" si="61"/>
        <v>65097</v>
      </c>
      <c r="AT96" s="50">
        <f t="shared" si="53"/>
        <v>1</v>
      </c>
      <c r="AU96" s="48">
        <f t="shared" si="62"/>
        <v>0</v>
      </c>
      <c r="AV96" s="48">
        <f t="shared" si="63"/>
        <v>424061</v>
      </c>
      <c r="AW96" s="40">
        <v>9</v>
      </c>
      <c r="AX96" s="40">
        <v>59</v>
      </c>
      <c r="AY96" s="40">
        <v>0</v>
      </c>
      <c r="AZ96" s="40">
        <f t="shared" si="64"/>
        <v>68</v>
      </c>
      <c r="BA96" s="42" t="s">
        <v>162</v>
      </c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  <c r="FO96" s="78"/>
      <c r="FP96" s="78"/>
      <c r="FQ96" s="78"/>
      <c r="FR96" s="78"/>
      <c r="FS96" s="78"/>
      <c r="FT96" s="78"/>
      <c r="FU96" s="78"/>
      <c r="FV96" s="78"/>
      <c r="FW96" s="78"/>
      <c r="FX96" s="78"/>
      <c r="FY96" s="78"/>
      <c r="FZ96" s="78"/>
      <c r="GA96" s="78"/>
      <c r="GB96" s="78"/>
      <c r="GC96" s="78"/>
      <c r="GD96" s="78"/>
      <c r="GE96" s="78"/>
      <c r="GF96" s="78"/>
      <c r="GG96" s="78"/>
      <c r="GH96" s="78"/>
      <c r="GI96" s="78"/>
      <c r="GJ96" s="78"/>
      <c r="GK96" s="78"/>
      <c r="GL96" s="78"/>
      <c r="GM96" s="78"/>
      <c r="GN96" s="78"/>
      <c r="GO96" s="78"/>
      <c r="GP96" s="78"/>
      <c r="GQ96" s="78"/>
      <c r="GR96" s="78"/>
      <c r="GS96" s="78"/>
      <c r="GT96" s="78"/>
      <c r="GU96" s="78"/>
      <c r="GV96" s="78"/>
      <c r="GW96" s="78"/>
      <c r="GX96" s="78"/>
      <c r="GY96" s="78"/>
      <c r="GZ96" s="78"/>
      <c r="HA96" s="78"/>
      <c r="HB96" s="78"/>
      <c r="HC96" s="78"/>
      <c r="HD96" s="78"/>
      <c r="HE96" s="78"/>
      <c r="HF96" s="78"/>
      <c r="HG96" s="78"/>
      <c r="HH96" s="78"/>
      <c r="HI96" s="78"/>
      <c r="HJ96" s="78"/>
      <c r="HK96" s="78"/>
      <c r="HL96" s="78"/>
      <c r="HM96" s="78"/>
      <c r="HN96" s="78"/>
      <c r="HO96" s="78"/>
      <c r="HP96" s="78"/>
      <c r="HQ96" s="78"/>
      <c r="HR96" s="78"/>
      <c r="HS96" s="78"/>
      <c r="HT96" s="78"/>
      <c r="HU96" s="78"/>
      <c r="HV96" s="78"/>
      <c r="HW96" s="78"/>
      <c r="HX96" s="78"/>
      <c r="HY96" s="78"/>
      <c r="HZ96" s="78"/>
      <c r="IA96" s="78"/>
      <c r="IB96" s="78"/>
      <c r="IC96" s="78"/>
      <c r="ID96" s="78"/>
      <c r="IE96" s="78"/>
      <c r="IF96" s="78"/>
      <c r="IG96" s="78"/>
      <c r="IH96" s="78"/>
      <c r="II96" s="78"/>
      <c r="IJ96" s="78"/>
      <c r="IK96" s="78"/>
      <c r="IL96" s="78"/>
      <c r="IM96" s="78"/>
      <c r="IN96" s="78"/>
      <c r="IO96" s="78"/>
      <c r="IP96" s="78"/>
      <c r="IQ96" s="78"/>
      <c r="IR96" s="78"/>
      <c r="IS96" s="78"/>
    </row>
    <row r="97" spans="1:253" s="64" customFormat="1" ht="15">
      <c r="A97" s="40" t="s">
        <v>407</v>
      </c>
      <c r="B97" s="40" t="s">
        <v>408</v>
      </c>
      <c r="C97" s="40" t="s">
        <v>409</v>
      </c>
      <c r="D97" s="41" t="s">
        <v>581</v>
      </c>
      <c r="E97" s="40" t="s">
        <v>410</v>
      </c>
      <c r="F97" s="42" t="s">
        <v>411</v>
      </c>
      <c r="G97" s="43">
        <v>40786</v>
      </c>
      <c r="H97" s="43">
        <v>40841</v>
      </c>
      <c r="I97" s="40">
        <f t="shared" si="54"/>
        <v>55</v>
      </c>
      <c r="J97" s="43">
        <v>40841</v>
      </c>
      <c r="K97" s="44">
        <f t="shared" si="55"/>
        <v>55</v>
      </c>
      <c r="L97" s="43">
        <v>40926</v>
      </c>
      <c r="M97" s="43">
        <v>42872</v>
      </c>
      <c r="N97" s="40">
        <f t="shared" si="56"/>
        <v>2086</v>
      </c>
      <c r="O97" s="45">
        <f t="shared" si="57"/>
        <v>5.713888888888889</v>
      </c>
      <c r="P97" s="45">
        <f t="shared" si="58"/>
        <v>64.86666666666666</v>
      </c>
      <c r="Q97" s="45">
        <f t="shared" si="59"/>
        <v>61.86666666666666</v>
      </c>
      <c r="R97" s="46" t="s">
        <v>24</v>
      </c>
      <c r="S97" s="48">
        <v>0</v>
      </c>
      <c r="T97" s="48">
        <v>0</v>
      </c>
      <c r="U97" s="48">
        <v>0</v>
      </c>
      <c r="V97" s="48">
        <v>0</v>
      </c>
      <c r="W97" s="48">
        <v>456817</v>
      </c>
      <c r="X97" s="48">
        <v>2</v>
      </c>
      <c r="Y97" s="48">
        <v>0</v>
      </c>
      <c r="Z97" s="48">
        <v>0</v>
      </c>
      <c r="AA97" s="48">
        <f t="shared" si="50"/>
        <v>0</v>
      </c>
      <c r="AB97" s="48">
        <v>0</v>
      </c>
      <c r="AC97" s="48">
        <v>0</v>
      </c>
      <c r="AD97" s="48">
        <f t="shared" si="65"/>
        <v>0</v>
      </c>
      <c r="AE97" s="49">
        <v>0</v>
      </c>
      <c r="AF97" s="48">
        <v>55161</v>
      </c>
      <c r="AG97" s="48">
        <v>11880</v>
      </c>
      <c r="AH97" s="48">
        <f t="shared" si="60"/>
        <v>67041</v>
      </c>
      <c r="AI97" s="48">
        <v>0</v>
      </c>
      <c r="AJ97" s="48">
        <v>0</v>
      </c>
      <c r="AK97" s="48">
        <v>0</v>
      </c>
      <c r="AL97" s="48">
        <v>0</v>
      </c>
      <c r="AM97" s="48">
        <f t="shared" si="52"/>
        <v>0</v>
      </c>
      <c r="AN97" s="48">
        <v>0</v>
      </c>
      <c r="AO97" s="48">
        <v>0</v>
      </c>
      <c r="AP97" s="50"/>
      <c r="AQ97" s="48">
        <v>222150</v>
      </c>
      <c r="AR97" s="50">
        <f t="shared" si="49"/>
        <v>0.4862997655516323</v>
      </c>
      <c r="AS97" s="48">
        <f t="shared" si="61"/>
        <v>67041</v>
      </c>
      <c r="AT97" s="50">
        <f t="shared" si="53"/>
        <v>1</v>
      </c>
      <c r="AU97" s="48">
        <f t="shared" si="62"/>
        <v>0</v>
      </c>
      <c r="AV97" s="48">
        <f t="shared" si="63"/>
        <v>289191</v>
      </c>
      <c r="AW97" s="40">
        <v>9</v>
      </c>
      <c r="AX97" s="40">
        <v>35</v>
      </c>
      <c r="AY97" s="40">
        <v>0</v>
      </c>
      <c r="AZ97" s="40">
        <f t="shared" si="64"/>
        <v>44</v>
      </c>
      <c r="BA97" s="42" t="s">
        <v>162</v>
      </c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  <c r="FO97" s="78"/>
      <c r="FP97" s="78"/>
      <c r="FQ97" s="78"/>
      <c r="FR97" s="78"/>
      <c r="FS97" s="78"/>
      <c r="FT97" s="78"/>
      <c r="FU97" s="78"/>
      <c r="FV97" s="78"/>
      <c r="FW97" s="78"/>
      <c r="FX97" s="78"/>
      <c r="FY97" s="78"/>
      <c r="FZ97" s="78"/>
      <c r="GA97" s="78"/>
      <c r="GB97" s="78"/>
      <c r="GC97" s="78"/>
      <c r="GD97" s="78"/>
      <c r="GE97" s="78"/>
      <c r="GF97" s="78"/>
      <c r="GG97" s="78"/>
      <c r="GH97" s="78"/>
      <c r="GI97" s="78"/>
      <c r="GJ97" s="78"/>
      <c r="GK97" s="78"/>
      <c r="GL97" s="78"/>
      <c r="GM97" s="78"/>
      <c r="GN97" s="78"/>
      <c r="GO97" s="78"/>
      <c r="GP97" s="78"/>
      <c r="GQ97" s="78"/>
      <c r="GR97" s="78"/>
      <c r="GS97" s="78"/>
      <c r="GT97" s="78"/>
      <c r="GU97" s="78"/>
      <c r="GV97" s="78"/>
      <c r="GW97" s="78"/>
      <c r="GX97" s="78"/>
      <c r="GY97" s="78"/>
      <c r="GZ97" s="78"/>
      <c r="HA97" s="78"/>
      <c r="HB97" s="78"/>
      <c r="HC97" s="78"/>
      <c r="HD97" s="78"/>
      <c r="HE97" s="78"/>
      <c r="HF97" s="78"/>
      <c r="HG97" s="78"/>
      <c r="HH97" s="78"/>
      <c r="HI97" s="78"/>
      <c r="HJ97" s="78"/>
      <c r="HK97" s="78"/>
      <c r="HL97" s="78"/>
      <c r="HM97" s="78"/>
      <c r="HN97" s="78"/>
      <c r="HO97" s="78"/>
      <c r="HP97" s="78"/>
      <c r="HQ97" s="78"/>
      <c r="HR97" s="78"/>
      <c r="HS97" s="78"/>
      <c r="HT97" s="78"/>
      <c r="HU97" s="78"/>
      <c r="HV97" s="78"/>
      <c r="HW97" s="78"/>
      <c r="HX97" s="78"/>
      <c r="HY97" s="78"/>
      <c r="HZ97" s="78"/>
      <c r="IA97" s="78"/>
      <c r="IB97" s="78"/>
      <c r="IC97" s="78"/>
      <c r="ID97" s="78"/>
      <c r="IE97" s="78"/>
      <c r="IF97" s="78"/>
      <c r="IG97" s="78"/>
      <c r="IH97" s="78"/>
      <c r="II97" s="78"/>
      <c r="IJ97" s="78"/>
      <c r="IK97" s="78"/>
      <c r="IL97" s="78"/>
      <c r="IM97" s="78"/>
      <c r="IN97" s="78"/>
      <c r="IO97" s="78"/>
      <c r="IP97" s="78"/>
      <c r="IQ97" s="78"/>
      <c r="IR97" s="78"/>
      <c r="IS97" s="78"/>
    </row>
    <row r="98" spans="1:253" ht="15">
      <c r="A98" s="40" t="s">
        <v>391</v>
      </c>
      <c r="B98" s="40" t="s">
        <v>392</v>
      </c>
      <c r="C98" s="40" t="s">
        <v>393</v>
      </c>
      <c r="D98" s="41" t="s">
        <v>96</v>
      </c>
      <c r="E98" s="40" t="s">
        <v>394</v>
      </c>
      <c r="F98" s="42" t="s">
        <v>395</v>
      </c>
      <c r="G98" s="43">
        <v>40667</v>
      </c>
      <c r="H98" s="43">
        <v>40672</v>
      </c>
      <c r="I98" s="40">
        <f t="shared" si="54"/>
        <v>5</v>
      </c>
      <c r="J98" s="43">
        <v>40672</v>
      </c>
      <c r="K98" s="44">
        <f t="shared" si="55"/>
        <v>5</v>
      </c>
      <c r="L98" s="43">
        <v>40717</v>
      </c>
      <c r="M98" s="43">
        <v>42124</v>
      </c>
      <c r="N98" s="40">
        <f t="shared" si="56"/>
        <v>1457</v>
      </c>
      <c r="O98" s="45">
        <f t="shared" si="57"/>
        <v>3.988888888888889</v>
      </c>
      <c r="P98" s="45">
        <f t="shared" si="58"/>
        <v>46.9</v>
      </c>
      <c r="Q98" s="45">
        <f t="shared" si="59"/>
        <v>43.9</v>
      </c>
      <c r="R98" s="46" t="s">
        <v>24</v>
      </c>
      <c r="S98" s="48">
        <v>0</v>
      </c>
      <c r="T98" s="48">
        <v>0</v>
      </c>
      <c r="U98" s="48">
        <v>0</v>
      </c>
      <c r="V98" s="48">
        <v>0</v>
      </c>
      <c r="W98" s="48">
        <v>401022</v>
      </c>
      <c r="X98" s="48">
        <v>9</v>
      </c>
      <c r="Y98" s="48">
        <v>3</v>
      </c>
      <c r="Z98" s="48">
        <v>0</v>
      </c>
      <c r="AA98" s="48">
        <f aca="true" t="shared" si="66" ref="AA98:AA119">SUM(V98,Z98)</f>
        <v>0</v>
      </c>
      <c r="AB98" s="48">
        <v>0</v>
      </c>
      <c r="AC98" s="48">
        <v>0</v>
      </c>
      <c r="AD98" s="48">
        <f t="shared" si="65"/>
        <v>0</v>
      </c>
      <c r="AE98" s="49">
        <v>0</v>
      </c>
      <c r="AF98" s="48">
        <v>40702</v>
      </c>
      <c r="AG98" s="48">
        <v>10472</v>
      </c>
      <c r="AH98" s="48">
        <f t="shared" si="60"/>
        <v>51174</v>
      </c>
      <c r="AI98" s="48">
        <v>0</v>
      </c>
      <c r="AJ98" s="48">
        <v>0</v>
      </c>
      <c r="AK98" s="48">
        <v>0</v>
      </c>
      <c r="AL98" s="48">
        <v>0</v>
      </c>
      <c r="AM98" s="48">
        <f t="shared" si="52"/>
        <v>0</v>
      </c>
      <c r="AN98" s="48">
        <v>0</v>
      </c>
      <c r="AO98" s="48">
        <v>0</v>
      </c>
      <c r="AP98" s="50">
        <v>0</v>
      </c>
      <c r="AQ98" s="48">
        <v>401022</v>
      </c>
      <c r="AR98" s="50">
        <f t="shared" si="49"/>
        <v>1</v>
      </c>
      <c r="AS98" s="48">
        <f t="shared" si="61"/>
        <v>51174</v>
      </c>
      <c r="AT98" s="50">
        <f t="shared" si="53"/>
        <v>1</v>
      </c>
      <c r="AU98" s="48">
        <f t="shared" si="62"/>
        <v>0</v>
      </c>
      <c r="AV98" s="48">
        <f t="shared" si="63"/>
        <v>452196</v>
      </c>
      <c r="AW98" s="40">
        <v>8</v>
      </c>
      <c r="AX98" s="40">
        <v>19</v>
      </c>
      <c r="AY98" s="40">
        <v>0</v>
      </c>
      <c r="AZ98" s="40">
        <f t="shared" si="64"/>
        <v>27</v>
      </c>
      <c r="BA98" s="42" t="s">
        <v>162</v>
      </c>
      <c r="BB98" s="78"/>
      <c r="BC98" s="78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78"/>
      <c r="BY98" s="78"/>
      <c r="BZ98" s="78"/>
      <c r="CA98" s="78"/>
      <c r="CB98" s="78"/>
      <c r="CC98" s="78"/>
      <c r="CD98" s="7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  <c r="FO98" s="78"/>
      <c r="FP98" s="78"/>
      <c r="FQ98" s="78"/>
      <c r="FR98" s="78"/>
      <c r="FS98" s="78"/>
      <c r="FT98" s="78"/>
      <c r="FU98" s="78"/>
      <c r="FV98" s="78"/>
      <c r="FW98" s="78"/>
      <c r="FX98" s="78"/>
      <c r="FY98" s="78"/>
      <c r="FZ98" s="78"/>
      <c r="GA98" s="78"/>
      <c r="GB98" s="78"/>
      <c r="GC98" s="78"/>
      <c r="GD98" s="78"/>
      <c r="GE98" s="78"/>
      <c r="GF98" s="78"/>
      <c r="GG98" s="78"/>
      <c r="GH98" s="78"/>
      <c r="GI98" s="78"/>
      <c r="GJ98" s="78"/>
      <c r="GK98" s="78"/>
      <c r="GL98" s="78"/>
      <c r="GM98" s="78"/>
      <c r="GN98" s="78"/>
      <c r="GO98" s="78"/>
      <c r="GP98" s="78"/>
      <c r="GQ98" s="78"/>
      <c r="GR98" s="78"/>
      <c r="GS98" s="78"/>
      <c r="GT98" s="78"/>
      <c r="GU98" s="78"/>
      <c r="GV98" s="78"/>
      <c r="GW98" s="78"/>
      <c r="GX98" s="78"/>
      <c r="GY98" s="78"/>
      <c r="GZ98" s="78"/>
      <c r="HA98" s="78"/>
      <c r="HB98" s="78"/>
      <c r="HC98" s="78"/>
      <c r="HD98" s="78"/>
      <c r="HE98" s="78"/>
      <c r="HF98" s="78"/>
      <c r="HG98" s="78"/>
      <c r="HH98" s="78"/>
      <c r="HI98" s="78"/>
      <c r="HJ98" s="78"/>
      <c r="HK98" s="78"/>
      <c r="HL98" s="78"/>
      <c r="HM98" s="78"/>
      <c r="HN98" s="78"/>
      <c r="HO98" s="78"/>
      <c r="HP98" s="78"/>
      <c r="HQ98" s="78"/>
      <c r="HR98" s="78"/>
      <c r="HS98" s="78"/>
      <c r="HT98" s="78"/>
      <c r="HU98" s="78"/>
      <c r="HV98" s="78"/>
      <c r="HW98" s="78"/>
      <c r="HX98" s="78"/>
      <c r="HY98" s="78"/>
      <c r="HZ98" s="78"/>
      <c r="IA98" s="78"/>
      <c r="IB98" s="78"/>
      <c r="IC98" s="78"/>
      <c r="ID98" s="78"/>
      <c r="IE98" s="78"/>
      <c r="IF98" s="78"/>
      <c r="IG98" s="78"/>
      <c r="IH98" s="78"/>
      <c r="II98" s="78"/>
      <c r="IJ98" s="78"/>
      <c r="IK98" s="78"/>
      <c r="IL98" s="78"/>
      <c r="IM98" s="78"/>
      <c r="IN98" s="78"/>
      <c r="IO98" s="78"/>
      <c r="IP98" s="78"/>
      <c r="IQ98" s="78"/>
      <c r="IR98" s="78"/>
      <c r="IS98" s="78"/>
    </row>
    <row r="99" spans="1:253" ht="15">
      <c r="A99" s="40" t="s">
        <v>391</v>
      </c>
      <c r="B99" s="40" t="s">
        <v>396</v>
      </c>
      <c r="C99" s="40" t="s">
        <v>397</v>
      </c>
      <c r="D99" s="41" t="s">
        <v>96</v>
      </c>
      <c r="E99" s="40" t="s">
        <v>398</v>
      </c>
      <c r="F99" s="42" t="s">
        <v>399</v>
      </c>
      <c r="G99" s="43">
        <v>41120</v>
      </c>
      <c r="H99" s="43">
        <v>41247</v>
      </c>
      <c r="I99" s="40">
        <f t="shared" si="54"/>
        <v>127</v>
      </c>
      <c r="J99" s="43">
        <v>41247</v>
      </c>
      <c r="K99" s="44">
        <f t="shared" si="55"/>
        <v>127</v>
      </c>
      <c r="L99" s="43">
        <v>41325</v>
      </c>
      <c r="M99" s="43">
        <v>43164</v>
      </c>
      <c r="N99" s="40">
        <f t="shared" si="56"/>
        <v>2044</v>
      </c>
      <c r="O99" s="45">
        <f t="shared" si="57"/>
        <v>5.597222222222222</v>
      </c>
      <c r="P99" s="45">
        <f t="shared" si="58"/>
        <v>61.3</v>
      </c>
      <c r="Q99" s="45">
        <f t="shared" si="59"/>
        <v>58.3</v>
      </c>
      <c r="R99" s="46" t="s">
        <v>24</v>
      </c>
      <c r="S99" s="48">
        <v>0</v>
      </c>
      <c r="T99" s="48">
        <v>0</v>
      </c>
      <c r="U99" s="48">
        <v>0</v>
      </c>
      <c r="V99" s="48">
        <v>0</v>
      </c>
      <c r="W99" s="48">
        <v>515796</v>
      </c>
      <c r="X99" s="48">
        <v>13</v>
      </c>
      <c r="Y99" s="48">
        <v>8</v>
      </c>
      <c r="Z99" s="48">
        <v>1</v>
      </c>
      <c r="AA99" s="48">
        <f t="shared" si="66"/>
        <v>1</v>
      </c>
      <c r="AB99" s="48">
        <v>200</v>
      </c>
      <c r="AC99" s="48">
        <v>200</v>
      </c>
      <c r="AD99" s="48">
        <f t="shared" si="65"/>
        <v>0</v>
      </c>
      <c r="AE99" s="49">
        <f>(AD99/AB99)*100</f>
        <v>0</v>
      </c>
      <c r="AF99" s="48">
        <v>54450</v>
      </c>
      <c r="AG99" s="48">
        <v>10890</v>
      </c>
      <c r="AH99" s="48">
        <f t="shared" si="60"/>
        <v>65340</v>
      </c>
      <c r="AI99" s="48">
        <v>0</v>
      </c>
      <c r="AJ99" s="48">
        <v>0</v>
      </c>
      <c r="AK99" s="48">
        <v>3500</v>
      </c>
      <c r="AL99" s="48">
        <v>57</v>
      </c>
      <c r="AM99" s="48">
        <f t="shared" si="52"/>
        <v>199500</v>
      </c>
      <c r="AN99" s="48">
        <v>0</v>
      </c>
      <c r="AO99" s="48">
        <v>0</v>
      </c>
      <c r="AP99" s="50"/>
      <c r="AQ99" s="48">
        <v>185686</v>
      </c>
      <c r="AR99" s="50">
        <f t="shared" si="49"/>
        <v>0.35999891429945174</v>
      </c>
      <c r="AS99" s="48">
        <f t="shared" si="61"/>
        <v>65340</v>
      </c>
      <c r="AT99" s="50">
        <f t="shared" si="53"/>
        <v>1</v>
      </c>
      <c r="AU99" s="48">
        <f t="shared" si="62"/>
        <v>199500</v>
      </c>
      <c r="AV99" s="48">
        <f t="shared" si="63"/>
        <v>450526</v>
      </c>
      <c r="AW99" s="40">
        <v>15</v>
      </c>
      <c r="AX99" s="40">
        <v>50</v>
      </c>
      <c r="AY99" s="40">
        <v>2</v>
      </c>
      <c r="AZ99" s="40">
        <f t="shared" si="64"/>
        <v>67</v>
      </c>
      <c r="BA99" s="42" t="s">
        <v>162</v>
      </c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  <c r="FO99" s="78"/>
      <c r="FP99" s="78"/>
      <c r="FQ99" s="78"/>
      <c r="FR99" s="78"/>
      <c r="FS99" s="78"/>
      <c r="FT99" s="78"/>
      <c r="FU99" s="78"/>
      <c r="FV99" s="78"/>
      <c r="FW99" s="78"/>
      <c r="FX99" s="78"/>
      <c r="FY99" s="78"/>
      <c r="FZ99" s="78"/>
      <c r="GA99" s="78"/>
      <c r="GB99" s="78"/>
      <c r="GC99" s="78"/>
      <c r="GD99" s="78"/>
      <c r="GE99" s="78"/>
      <c r="GF99" s="78"/>
      <c r="GG99" s="78"/>
      <c r="GH99" s="78"/>
      <c r="GI99" s="78"/>
      <c r="GJ99" s="78"/>
      <c r="GK99" s="78"/>
      <c r="GL99" s="78"/>
      <c r="GM99" s="78"/>
      <c r="GN99" s="78"/>
      <c r="GO99" s="78"/>
      <c r="GP99" s="78"/>
      <c r="GQ99" s="78"/>
      <c r="GR99" s="78"/>
      <c r="GS99" s="78"/>
      <c r="GT99" s="78"/>
      <c r="GU99" s="78"/>
      <c r="GV99" s="78"/>
      <c r="GW99" s="78"/>
      <c r="GX99" s="78"/>
      <c r="GY99" s="78"/>
      <c r="GZ99" s="78"/>
      <c r="HA99" s="78"/>
      <c r="HB99" s="78"/>
      <c r="HC99" s="78"/>
      <c r="HD99" s="78"/>
      <c r="HE99" s="78"/>
      <c r="HF99" s="78"/>
      <c r="HG99" s="78"/>
      <c r="HH99" s="78"/>
      <c r="HI99" s="78"/>
      <c r="HJ99" s="78"/>
      <c r="HK99" s="78"/>
      <c r="HL99" s="78"/>
      <c r="HM99" s="78"/>
      <c r="HN99" s="78"/>
      <c r="HO99" s="78"/>
      <c r="HP99" s="78"/>
      <c r="HQ99" s="78"/>
      <c r="HR99" s="78"/>
      <c r="HS99" s="78"/>
      <c r="HT99" s="78"/>
      <c r="HU99" s="78"/>
      <c r="HV99" s="78"/>
      <c r="HW99" s="78"/>
      <c r="HX99" s="78"/>
      <c r="HY99" s="78"/>
      <c r="HZ99" s="78"/>
      <c r="IA99" s="78"/>
      <c r="IB99" s="78"/>
      <c r="IC99" s="78"/>
      <c r="ID99" s="78"/>
      <c r="IE99" s="78"/>
      <c r="IF99" s="78"/>
      <c r="IG99" s="78"/>
      <c r="IH99" s="78"/>
      <c r="II99" s="78"/>
      <c r="IJ99" s="78"/>
      <c r="IK99" s="78"/>
      <c r="IL99" s="78"/>
      <c r="IM99" s="78"/>
      <c r="IN99" s="78"/>
      <c r="IO99" s="78"/>
      <c r="IP99" s="78"/>
      <c r="IQ99" s="78"/>
      <c r="IR99" s="78"/>
      <c r="IS99" s="78"/>
    </row>
    <row r="100" spans="1:253" ht="15">
      <c r="A100" s="40" t="s">
        <v>371</v>
      </c>
      <c r="B100" s="40" t="s">
        <v>376</v>
      </c>
      <c r="C100" s="40" t="s">
        <v>377</v>
      </c>
      <c r="D100" s="41" t="s">
        <v>128</v>
      </c>
      <c r="E100" s="40" t="s">
        <v>67</v>
      </c>
      <c r="F100" s="42"/>
      <c r="G100" s="43">
        <v>40778</v>
      </c>
      <c r="H100" s="43">
        <v>40851</v>
      </c>
      <c r="I100" s="40">
        <f t="shared" si="54"/>
        <v>73</v>
      </c>
      <c r="J100" s="43">
        <v>40851</v>
      </c>
      <c r="K100" s="44">
        <f t="shared" si="55"/>
        <v>73</v>
      </c>
      <c r="L100" s="43">
        <v>40925</v>
      </c>
      <c r="M100" s="43">
        <v>42353</v>
      </c>
      <c r="N100" s="40">
        <f t="shared" si="56"/>
        <v>1575</v>
      </c>
      <c r="O100" s="45">
        <f t="shared" si="57"/>
        <v>4.311111111111111</v>
      </c>
      <c r="P100" s="45">
        <f t="shared" si="58"/>
        <v>47.6</v>
      </c>
      <c r="Q100" s="45">
        <f t="shared" si="59"/>
        <v>44.6</v>
      </c>
      <c r="R100" s="46" t="s">
        <v>24</v>
      </c>
      <c r="S100" s="48">
        <v>0</v>
      </c>
      <c r="T100" s="48">
        <v>0</v>
      </c>
      <c r="U100" s="48">
        <v>0</v>
      </c>
      <c r="V100" s="48">
        <v>0</v>
      </c>
      <c r="W100" s="48">
        <v>215400</v>
      </c>
      <c r="X100" s="48">
        <v>7</v>
      </c>
      <c r="Y100" s="48">
        <v>0</v>
      </c>
      <c r="Z100" s="48">
        <v>0</v>
      </c>
      <c r="AA100" s="48">
        <f t="shared" si="66"/>
        <v>0</v>
      </c>
      <c r="AB100" s="48">
        <v>0</v>
      </c>
      <c r="AC100" s="48">
        <v>0</v>
      </c>
      <c r="AD100" s="48">
        <f t="shared" si="65"/>
        <v>0</v>
      </c>
      <c r="AE100" s="49">
        <v>0</v>
      </c>
      <c r="AF100" s="48">
        <v>49995</v>
      </c>
      <c r="AG100" s="48">
        <v>7198</v>
      </c>
      <c r="AH100" s="48">
        <f t="shared" si="60"/>
        <v>57193</v>
      </c>
      <c r="AI100" s="48">
        <v>0</v>
      </c>
      <c r="AJ100" s="48">
        <v>0</v>
      </c>
      <c r="AK100" s="48">
        <v>0</v>
      </c>
      <c r="AL100" s="48">
        <v>0</v>
      </c>
      <c r="AM100" s="48">
        <f t="shared" si="52"/>
        <v>0</v>
      </c>
      <c r="AN100" s="48">
        <v>0</v>
      </c>
      <c r="AO100" s="48">
        <v>0</v>
      </c>
      <c r="AP100" s="50"/>
      <c r="AQ100" s="48">
        <v>215400</v>
      </c>
      <c r="AR100" s="50">
        <f t="shared" si="49"/>
        <v>1</v>
      </c>
      <c r="AS100" s="48">
        <f t="shared" si="61"/>
        <v>57193</v>
      </c>
      <c r="AT100" s="50">
        <f t="shared" si="53"/>
        <v>1</v>
      </c>
      <c r="AU100" s="48">
        <f t="shared" si="62"/>
        <v>0</v>
      </c>
      <c r="AV100" s="48">
        <f t="shared" si="63"/>
        <v>272593</v>
      </c>
      <c r="AW100" s="40">
        <v>10</v>
      </c>
      <c r="AX100" s="40">
        <v>43</v>
      </c>
      <c r="AY100" s="40">
        <v>3</v>
      </c>
      <c r="AZ100" s="40">
        <f t="shared" si="64"/>
        <v>56</v>
      </c>
      <c r="BA100" s="42" t="s">
        <v>162</v>
      </c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8"/>
      <c r="BT100" s="78"/>
      <c r="BU100" s="78"/>
      <c r="BV100" s="78"/>
      <c r="BW100" s="78"/>
      <c r="BX100" s="78"/>
      <c r="BY100" s="78"/>
      <c r="BZ100" s="78"/>
      <c r="CA100" s="78"/>
      <c r="CB100" s="78"/>
      <c r="CC100" s="78"/>
      <c r="CD100" s="7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  <c r="FO100" s="78"/>
      <c r="FP100" s="78"/>
      <c r="FQ100" s="78"/>
      <c r="FR100" s="78"/>
      <c r="FS100" s="78"/>
      <c r="FT100" s="78"/>
      <c r="FU100" s="78"/>
      <c r="FV100" s="78"/>
      <c r="FW100" s="78"/>
      <c r="FX100" s="78"/>
      <c r="FY100" s="78"/>
      <c r="FZ100" s="78"/>
      <c r="GA100" s="78"/>
      <c r="GB100" s="78"/>
      <c r="GC100" s="78"/>
      <c r="GD100" s="78"/>
      <c r="GE100" s="78"/>
      <c r="GF100" s="78"/>
      <c r="GG100" s="78"/>
      <c r="GH100" s="78"/>
      <c r="GI100" s="78"/>
      <c r="GJ100" s="78"/>
      <c r="GK100" s="78"/>
      <c r="GL100" s="78"/>
      <c r="GM100" s="78"/>
      <c r="GN100" s="78"/>
      <c r="GO100" s="78"/>
      <c r="GP100" s="78"/>
      <c r="GQ100" s="78"/>
      <c r="GR100" s="78"/>
      <c r="GS100" s="78"/>
      <c r="GT100" s="78"/>
      <c r="GU100" s="78"/>
      <c r="GV100" s="78"/>
      <c r="GW100" s="78"/>
      <c r="GX100" s="78"/>
      <c r="GY100" s="78"/>
      <c r="GZ100" s="78"/>
      <c r="HA100" s="78"/>
      <c r="HB100" s="78"/>
      <c r="HC100" s="78"/>
      <c r="HD100" s="78"/>
      <c r="HE100" s="78"/>
      <c r="HF100" s="78"/>
      <c r="HG100" s="78"/>
      <c r="HH100" s="78"/>
      <c r="HI100" s="78"/>
      <c r="HJ100" s="78"/>
      <c r="HK100" s="78"/>
      <c r="HL100" s="78"/>
      <c r="HM100" s="78"/>
      <c r="HN100" s="78"/>
      <c r="HO100" s="78"/>
      <c r="HP100" s="78"/>
      <c r="HQ100" s="78"/>
      <c r="HR100" s="78"/>
      <c r="HS100" s="78"/>
      <c r="HT100" s="78"/>
      <c r="HU100" s="78"/>
      <c r="HV100" s="78"/>
      <c r="HW100" s="78"/>
      <c r="HX100" s="78"/>
      <c r="HY100" s="78"/>
      <c r="HZ100" s="78"/>
      <c r="IA100" s="78"/>
      <c r="IB100" s="78"/>
      <c r="IC100" s="78"/>
      <c r="ID100" s="78"/>
      <c r="IE100" s="78"/>
      <c r="IF100" s="78"/>
      <c r="IG100" s="78"/>
      <c r="IH100" s="78"/>
      <c r="II100" s="78"/>
      <c r="IJ100" s="78"/>
      <c r="IK100" s="78"/>
      <c r="IL100" s="78"/>
      <c r="IM100" s="78"/>
      <c r="IN100" s="78"/>
      <c r="IO100" s="78"/>
      <c r="IP100" s="78"/>
      <c r="IQ100" s="78"/>
      <c r="IR100" s="78"/>
      <c r="IS100" s="78"/>
    </row>
    <row r="101" spans="1:253" s="64" customFormat="1" ht="15">
      <c r="A101" s="65" t="s">
        <v>371</v>
      </c>
      <c r="B101" s="65" t="s">
        <v>378</v>
      </c>
      <c r="C101" s="65" t="s">
        <v>379</v>
      </c>
      <c r="D101" s="66" t="s">
        <v>96</v>
      </c>
      <c r="E101" s="65" t="s">
        <v>380</v>
      </c>
      <c r="F101" s="67" t="s">
        <v>381</v>
      </c>
      <c r="G101" s="68">
        <v>41005</v>
      </c>
      <c r="H101" s="68">
        <v>41128</v>
      </c>
      <c r="I101" s="65">
        <f t="shared" si="54"/>
        <v>123</v>
      </c>
      <c r="J101" s="68">
        <v>41128</v>
      </c>
      <c r="K101" s="69">
        <f t="shared" si="55"/>
        <v>123</v>
      </c>
      <c r="L101" s="68">
        <v>41212</v>
      </c>
      <c r="M101" s="68">
        <v>41761</v>
      </c>
      <c r="N101" s="65">
        <f t="shared" si="56"/>
        <v>756</v>
      </c>
      <c r="O101" s="70">
        <f t="shared" si="57"/>
        <v>2.0722222222222224</v>
      </c>
      <c r="P101" s="70">
        <f t="shared" si="58"/>
        <v>18.3</v>
      </c>
      <c r="Q101" s="70">
        <f t="shared" si="59"/>
        <v>15.3</v>
      </c>
      <c r="R101" s="71" t="s">
        <v>103</v>
      </c>
      <c r="S101" s="72">
        <v>0</v>
      </c>
      <c r="T101" s="72">
        <v>0</v>
      </c>
      <c r="U101" s="72">
        <v>0</v>
      </c>
      <c r="V101" s="72">
        <v>0</v>
      </c>
      <c r="W101" s="72">
        <v>475099</v>
      </c>
      <c r="X101" s="72">
        <v>9</v>
      </c>
      <c r="Y101" s="72">
        <v>0</v>
      </c>
      <c r="Z101" s="72">
        <v>0</v>
      </c>
      <c r="AA101" s="72">
        <f t="shared" si="66"/>
        <v>0</v>
      </c>
      <c r="AB101" s="72">
        <v>0</v>
      </c>
      <c r="AC101" s="72">
        <v>0</v>
      </c>
      <c r="AD101" s="72">
        <f t="shared" si="65"/>
        <v>0</v>
      </c>
      <c r="AE101" s="73">
        <v>0</v>
      </c>
      <c r="AF101" s="72">
        <v>0</v>
      </c>
      <c r="AG101" s="72">
        <v>0</v>
      </c>
      <c r="AH101" s="72">
        <f t="shared" si="60"/>
        <v>0</v>
      </c>
      <c r="AI101" s="72">
        <v>86250</v>
      </c>
      <c r="AJ101" s="72">
        <v>3567</v>
      </c>
      <c r="AK101" s="72">
        <v>0</v>
      </c>
      <c r="AL101" s="72">
        <v>0</v>
      </c>
      <c r="AM101" s="72">
        <f t="shared" si="52"/>
        <v>0</v>
      </c>
      <c r="AN101" s="72">
        <v>0</v>
      </c>
      <c r="AO101" s="72">
        <v>0</v>
      </c>
      <c r="AP101" s="74"/>
      <c r="AQ101" s="72">
        <v>475099</v>
      </c>
      <c r="AR101" s="74">
        <f t="shared" si="49"/>
        <v>1</v>
      </c>
      <c r="AS101" s="72">
        <f t="shared" si="61"/>
        <v>0</v>
      </c>
      <c r="AT101" s="74"/>
      <c r="AU101" s="72">
        <f t="shared" si="62"/>
        <v>0</v>
      </c>
      <c r="AV101" s="72">
        <f t="shared" si="63"/>
        <v>564916</v>
      </c>
      <c r="AW101" s="65">
        <v>7</v>
      </c>
      <c r="AX101" s="65">
        <v>20</v>
      </c>
      <c r="AY101" s="65">
        <v>2</v>
      </c>
      <c r="AZ101" s="65">
        <f t="shared" si="64"/>
        <v>29</v>
      </c>
      <c r="BA101" s="67" t="s">
        <v>162</v>
      </c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  <c r="FO101" s="78"/>
      <c r="FP101" s="78"/>
      <c r="FQ101" s="78"/>
      <c r="FR101" s="78"/>
      <c r="FS101" s="78"/>
      <c r="FT101" s="78"/>
      <c r="FU101" s="78"/>
      <c r="FV101" s="78"/>
      <c r="FW101" s="78"/>
      <c r="FX101" s="78"/>
      <c r="FY101" s="78"/>
      <c r="FZ101" s="78"/>
      <c r="GA101" s="78"/>
      <c r="GB101" s="78"/>
      <c r="GC101" s="78"/>
      <c r="GD101" s="78"/>
      <c r="GE101" s="78"/>
      <c r="GF101" s="78"/>
      <c r="GG101" s="78"/>
      <c r="GH101" s="78"/>
      <c r="GI101" s="78"/>
      <c r="GJ101" s="78"/>
      <c r="GK101" s="78"/>
      <c r="GL101" s="78"/>
      <c r="GM101" s="78"/>
      <c r="GN101" s="78"/>
      <c r="GO101" s="78"/>
      <c r="GP101" s="78"/>
      <c r="GQ101" s="78"/>
      <c r="GR101" s="78"/>
      <c r="GS101" s="78"/>
      <c r="GT101" s="78"/>
      <c r="GU101" s="78"/>
      <c r="GV101" s="78"/>
      <c r="GW101" s="78"/>
      <c r="GX101" s="78"/>
      <c r="GY101" s="78"/>
      <c r="GZ101" s="78"/>
      <c r="HA101" s="78"/>
      <c r="HB101" s="78"/>
      <c r="HC101" s="78"/>
      <c r="HD101" s="78"/>
      <c r="HE101" s="78"/>
      <c r="HF101" s="78"/>
      <c r="HG101" s="78"/>
      <c r="HH101" s="78"/>
      <c r="HI101" s="78"/>
      <c r="HJ101" s="78"/>
      <c r="HK101" s="78"/>
      <c r="HL101" s="78"/>
      <c r="HM101" s="78"/>
      <c r="HN101" s="78"/>
      <c r="HO101" s="78"/>
      <c r="HP101" s="78"/>
      <c r="HQ101" s="78"/>
      <c r="HR101" s="78"/>
      <c r="HS101" s="78"/>
      <c r="HT101" s="78"/>
      <c r="HU101" s="78"/>
      <c r="HV101" s="78"/>
      <c r="HW101" s="78"/>
      <c r="HX101" s="78"/>
      <c r="HY101" s="78"/>
      <c r="HZ101" s="78"/>
      <c r="IA101" s="78"/>
      <c r="IB101" s="78"/>
      <c r="IC101" s="78"/>
      <c r="ID101" s="78"/>
      <c r="IE101" s="78"/>
      <c r="IF101" s="78"/>
      <c r="IG101" s="78"/>
      <c r="IH101" s="78"/>
      <c r="II101" s="78"/>
      <c r="IJ101" s="78"/>
      <c r="IK101" s="78"/>
      <c r="IL101" s="78"/>
      <c r="IM101" s="78"/>
      <c r="IN101" s="78"/>
      <c r="IO101" s="78"/>
      <c r="IP101" s="78"/>
      <c r="IQ101" s="78"/>
      <c r="IR101" s="78"/>
      <c r="IS101" s="78"/>
    </row>
    <row r="102" spans="1:253" ht="15">
      <c r="A102" s="40" t="s">
        <v>371</v>
      </c>
      <c r="B102" s="40" t="s">
        <v>372</v>
      </c>
      <c r="C102" s="40" t="s">
        <v>373</v>
      </c>
      <c r="D102" s="41" t="s">
        <v>128</v>
      </c>
      <c r="E102" s="40" t="s">
        <v>374</v>
      </c>
      <c r="F102" s="42" t="s">
        <v>375</v>
      </c>
      <c r="G102" s="43">
        <v>40535</v>
      </c>
      <c r="H102" s="43">
        <v>40564</v>
      </c>
      <c r="I102" s="40">
        <f t="shared" si="54"/>
        <v>29</v>
      </c>
      <c r="J102" s="43">
        <v>40564</v>
      </c>
      <c r="K102" s="44">
        <f t="shared" si="55"/>
        <v>29</v>
      </c>
      <c r="L102" s="43">
        <v>40630</v>
      </c>
      <c r="M102" s="43">
        <v>42565</v>
      </c>
      <c r="N102" s="40">
        <f t="shared" si="56"/>
        <v>2030</v>
      </c>
      <c r="O102" s="45">
        <f t="shared" si="57"/>
        <v>5.558333333333334</v>
      </c>
      <c r="P102" s="45">
        <f t="shared" si="58"/>
        <v>64.5</v>
      </c>
      <c r="Q102" s="45">
        <f t="shared" si="59"/>
        <v>61.5</v>
      </c>
      <c r="R102" s="46" t="s">
        <v>24</v>
      </c>
      <c r="S102" s="48">
        <v>0</v>
      </c>
      <c r="T102" s="48">
        <v>0</v>
      </c>
      <c r="U102" s="48">
        <v>0</v>
      </c>
      <c r="V102" s="48">
        <v>0</v>
      </c>
      <c r="W102" s="48">
        <v>549891.48</v>
      </c>
      <c r="X102" s="48">
        <v>11</v>
      </c>
      <c r="Y102" s="48">
        <v>1</v>
      </c>
      <c r="Z102" s="48">
        <v>0</v>
      </c>
      <c r="AA102" s="48">
        <f t="shared" si="66"/>
        <v>0</v>
      </c>
      <c r="AB102" s="48">
        <v>0</v>
      </c>
      <c r="AC102" s="48">
        <v>0</v>
      </c>
      <c r="AD102" s="48">
        <f t="shared" si="65"/>
        <v>0</v>
      </c>
      <c r="AE102" s="49">
        <v>0</v>
      </c>
      <c r="AF102" s="48">
        <v>54292</v>
      </c>
      <c r="AG102" s="48">
        <v>10858</v>
      </c>
      <c r="AH102" s="48">
        <f t="shared" si="60"/>
        <v>65150</v>
      </c>
      <c r="AI102" s="48">
        <v>0</v>
      </c>
      <c r="AJ102" s="48">
        <v>0</v>
      </c>
      <c r="AK102" s="48">
        <v>0</v>
      </c>
      <c r="AL102" s="48">
        <v>0</v>
      </c>
      <c r="AM102" s="48">
        <f t="shared" si="52"/>
        <v>0</v>
      </c>
      <c r="AN102" s="48">
        <v>0</v>
      </c>
      <c r="AO102" s="48">
        <v>0</v>
      </c>
      <c r="AP102" s="50"/>
      <c r="AQ102" s="48">
        <v>325230</v>
      </c>
      <c r="AR102" s="50">
        <f t="shared" si="49"/>
        <v>0.5914439699993169</v>
      </c>
      <c r="AS102" s="48">
        <f t="shared" si="61"/>
        <v>65150</v>
      </c>
      <c r="AT102" s="50">
        <f>AS102/AH102</f>
        <v>1</v>
      </c>
      <c r="AU102" s="48">
        <f t="shared" si="62"/>
        <v>0</v>
      </c>
      <c r="AV102" s="48">
        <f t="shared" si="63"/>
        <v>390380</v>
      </c>
      <c r="AW102" s="40">
        <v>6</v>
      </c>
      <c r="AX102" s="40">
        <v>33</v>
      </c>
      <c r="AY102" s="40">
        <v>10</v>
      </c>
      <c r="AZ102" s="40">
        <f t="shared" si="64"/>
        <v>49</v>
      </c>
      <c r="BA102" s="42" t="s">
        <v>162</v>
      </c>
      <c r="BB102" s="78"/>
      <c r="BC102" s="78"/>
      <c r="BD102" s="78"/>
      <c r="BE102" s="78"/>
      <c r="BF102" s="78"/>
      <c r="BG102" s="78"/>
      <c r="BH102" s="78"/>
      <c r="BI102" s="78"/>
      <c r="BJ102" s="78"/>
      <c r="BK102" s="78"/>
      <c r="BL102" s="78"/>
      <c r="BM102" s="78"/>
      <c r="BN102" s="78"/>
      <c r="BO102" s="78"/>
      <c r="BP102" s="78"/>
      <c r="BQ102" s="78"/>
      <c r="BR102" s="78"/>
      <c r="BS102" s="78"/>
      <c r="BT102" s="78"/>
      <c r="BU102" s="78"/>
      <c r="BV102" s="78"/>
      <c r="BW102" s="78"/>
      <c r="BX102" s="78"/>
      <c r="BY102" s="78"/>
      <c r="BZ102" s="78"/>
      <c r="CA102" s="78"/>
      <c r="CB102" s="78"/>
      <c r="CC102" s="78"/>
      <c r="CD102" s="7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  <c r="FO102" s="78"/>
      <c r="FP102" s="78"/>
      <c r="FQ102" s="78"/>
      <c r="FR102" s="78"/>
      <c r="FS102" s="78"/>
      <c r="FT102" s="78"/>
      <c r="FU102" s="78"/>
      <c r="FV102" s="78"/>
      <c r="FW102" s="78"/>
      <c r="FX102" s="78"/>
      <c r="FY102" s="78"/>
      <c r="FZ102" s="78"/>
      <c r="GA102" s="78"/>
      <c r="GB102" s="78"/>
      <c r="GC102" s="78"/>
      <c r="GD102" s="78"/>
      <c r="GE102" s="78"/>
      <c r="GF102" s="78"/>
      <c r="GG102" s="78"/>
      <c r="GH102" s="78"/>
      <c r="GI102" s="78"/>
      <c r="GJ102" s="78"/>
      <c r="GK102" s="78"/>
      <c r="GL102" s="78"/>
      <c r="GM102" s="78"/>
      <c r="GN102" s="78"/>
      <c r="GO102" s="78"/>
      <c r="GP102" s="78"/>
      <c r="GQ102" s="78"/>
      <c r="GR102" s="78"/>
      <c r="GS102" s="78"/>
      <c r="GT102" s="78"/>
      <c r="GU102" s="78"/>
      <c r="GV102" s="78"/>
      <c r="GW102" s="78"/>
      <c r="GX102" s="78"/>
      <c r="GY102" s="78"/>
      <c r="GZ102" s="78"/>
      <c r="HA102" s="78"/>
      <c r="HB102" s="78"/>
      <c r="HC102" s="78"/>
      <c r="HD102" s="78"/>
      <c r="HE102" s="78"/>
      <c r="HF102" s="78"/>
      <c r="HG102" s="78"/>
      <c r="HH102" s="78"/>
      <c r="HI102" s="78"/>
      <c r="HJ102" s="78"/>
      <c r="HK102" s="78"/>
      <c r="HL102" s="78"/>
      <c r="HM102" s="78"/>
      <c r="HN102" s="78"/>
      <c r="HO102" s="78"/>
      <c r="HP102" s="78"/>
      <c r="HQ102" s="78"/>
      <c r="HR102" s="78"/>
      <c r="HS102" s="78"/>
      <c r="HT102" s="78"/>
      <c r="HU102" s="78"/>
      <c r="HV102" s="78"/>
      <c r="HW102" s="78"/>
      <c r="HX102" s="78"/>
      <c r="HY102" s="78"/>
      <c r="HZ102" s="78"/>
      <c r="IA102" s="78"/>
      <c r="IB102" s="78"/>
      <c r="IC102" s="78"/>
      <c r="ID102" s="78"/>
      <c r="IE102" s="78"/>
      <c r="IF102" s="78"/>
      <c r="IG102" s="78"/>
      <c r="IH102" s="78"/>
      <c r="II102" s="78"/>
      <c r="IJ102" s="78"/>
      <c r="IK102" s="78"/>
      <c r="IL102" s="78"/>
      <c r="IM102" s="78"/>
      <c r="IN102" s="78"/>
      <c r="IO102" s="78"/>
      <c r="IP102" s="78"/>
      <c r="IQ102" s="78"/>
      <c r="IR102" s="78"/>
      <c r="IS102" s="78"/>
    </row>
    <row r="103" spans="1:253" ht="15">
      <c r="A103" s="40" t="s">
        <v>258</v>
      </c>
      <c r="B103" s="40" t="s">
        <v>262</v>
      </c>
      <c r="C103" s="40" t="s">
        <v>259</v>
      </c>
      <c r="D103" s="41" t="s">
        <v>96</v>
      </c>
      <c r="E103" s="40" t="s">
        <v>177</v>
      </c>
      <c r="F103" s="42" t="s">
        <v>176</v>
      </c>
      <c r="G103" s="43">
        <v>40891</v>
      </c>
      <c r="H103" s="43">
        <v>40948</v>
      </c>
      <c r="I103" s="40">
        <f t="shared" si="54"/>
        <v>57</v>
      </c>
      <c r="J103" s="43">
        <v>40948</v>
      </c>
      <c r="K103" s="44">
        <f t="shared" si="55"/>
        <v>57</v>
      </c>
      <c r="L103" s="43">
        <v>41176</v>
      </c>
      <c r="M103" s="43">
        <v>42942</v>
      </c>
      <c r="N103" s="40">
        <f t="shared" si="56"/>
        <v>2051</v>
      </c>
      <c r="O103" s="45">
        <f t="shared" si="57"/>
        <v>5.616666666666666</v>
      </c>
      <c r="P103" s="45">
        <f t="shared" si="58"/>
        <v>58.86666666666667</v>
      </c>
      <c r="Q103" s="45">
        <f t="shared" si="59"/>
        <v>55.86666666666667</v>
      </c>
      <c r="R103" s="46" t="s">
        <v>24</v>
      </c>
      <c r="S103" s="48">
        <v>0</v>
      </c>
      <c r="T103" s="48">
        <v>0</v>
      </c>
      <c r="U103" s="48">
        <v>0</v>
      </c>
      <c r="V103" s="48">
        <v>0</v>
      </c>
      <c r="W103" s="48">
        <v>369928</v>
      </c>
      <c r="X103" s="48">
        <v>5</v>
      </c>
      <c r="Y103" s="48">
        <v>1</v>
      </c>
      <c r="Z103" s="48">
        <v>0</v>
      </c>
      <c r="AA103" s="48">
        <f t="shared" si="66"/>
        <v>0</v>
      </c>
      <c r="AB103" s="48">
        <v>0</v>
      </c>
      <c r="AC103" s="48">
        <v>0</v>
      </c>
      <c r="AD103" s="48">
        <f t="shared" si="65"/>
        <v>0</v>
      </c>
      <c r="AE103" s="49">
        <v>0</v>
      </c>
      <c r="AF103" s="48">
        <v>50798</v>
      </c>
      <c r="AG103" s="48">
        <v>10159</v>
      </c>
      <c r="AH103" s="48">
        <f t="shared" si="60"/>
        <v>60957</v>
      </c>
      <c r="AI103" s="48">
        <v>0</v>
      </c>
      <c r="AJ103" s="48">
        <v>0</v>
      </c>
      <c r="AK103" s="48">
        <v>0</v>
      </c>
      <c r="AL103" s="48">
        <v>0</v>
      </c>
      <c r="AM103" s="48">
        <f t="shared" si="52"/>
        <v>0</v>
      </c>
      <c r="AN103" s="48">
        <v>0</v>
      </c>
      <c r="AO103" s="48">
        <v>0</v>
      </c>
      <c r="AP103" s="50"/>
      <c r="AQ103" s="48">
        <v>369928</v>
      </c>
      <c r="AR103" s="50">
        <f t="shared" si="49"/>
        <v>1</v>
      </c>
      <c r="AS103" s="48">
        <f t="shared" si="61"/>
        <v>60957</v>
      </c>
      <c r="AT103" s="50">
        <f aca="true" t="shared" si="67" ref="AT103:AT119">AS103/AH103</f>
        <v>1</v>
      </c>
      <c r="AU103" s="48">
        <f t="shared" si="62"/>
        <v>0</v>
      </c>
      <c r="AV103" s="48">
        <f t="shared" si="63"/>
        <v>430885</v>
      </c>
      <c r="AW103" s="40">
        <v>11</v>
      </c>
      <c r="AX103" s="40">
        <v>29</v>
      </c>
      <c r="AY103" s="40">
        <v>0</v>
      </c>
      <c r="AZ103" s="40">
        <f t="shared" si="64"/>
        <v>40</v>
      </c>
      <c r="BA103" s="42" t="s">
        <v>162</v>
      </c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  <c r="BM103" s="78"/>
      <c r="BN103" s="78"/>
      <c r="BO103" s="78"/>
      <c r="BP103" s="78"/>
      <c r="BQ103" s="78"/>
      <c r="BR103" s="78"/>
      <c r="BS103" s="78"/>
      <c r="BT103" s="78"/>
      <c r="BU103" s="78"/>
      <c r="BV103" s="78"/>
      <c r="BW103" s="78"/>
      <c r="BX103" s="78"/>
      <c r="BY103" s="78"/>
      <c r="BZ103" s="78"/>
      <c r="CA103" s="78"/>
      <c r="CB103" s="78"/>
      <c r="CC103" s="78"/>
      <c r="CD103" s="7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  <c r="FO103" s="78"/>
      <c r="FP103" s="78"/>
      <c r="FQ103" s="78"/>
      <c r="FR103" s="78"/>
      <c r="FS103" s="78"/>
      <c r="FT103" s="78"/>
      <c r="FU103" s="78"/>
      <c r="FV103" s="78"/>
      <c r="FW103" s="78"/>
      <c r="FX103" s="78"/>
      <c r="FY103" s="78"/>
      <c r="FZ103" s="78"/>
      <c r="GA103" s="78"/>
      <c r="GB103" s="78"/>
      <c r="GC103" s="78"/>
      <c r="GD103" s="78"/>
      <c r="GE103" s="78"/>
      <c r="GF103" s="78"/>
      <c r="GG103" s="78"/>
      <c r="GH103" s="78"/>
      <c r="GI103" s="78"/>
      <c r="GJ103" s="78"/>
      <c r="GK103" s="78"/>
      <c r="GL103" s="78"/>
      <c r="GM103" s="78"/>
      <c r="GN103" s="78"/>
      <c r="GO103" s="78"/>
      <c r="GP103" s="78"/>
      <c r="GQ103" s="78"/>
      <c r="GR103" s="78"/>
      <c r="GS103" s="78"/>
      <c r="GT103" s="78"/>
      <c r="GU103" s="78"/>
      <c r="GV103" s="78"/>
      <c r="GW103" s="78"/>
      <c r="GX103" s="78"/>
      <c r="GY103" s="78"/>
      <c r="GZ103" s="78"/>
      <c r="HA103" s="78"/>
      <c r="HB103" s="78"/>
      <c r="HC103" s="78"/>
      <c r="HD103" s="78"/>
      <c r="HE103" s="78"/>
      <c r="HF103" s="78"/>
      <c r="HG103" s="78"/>
      <c r="HH103" s="78"/>
      <c r="HI103" s="78"/>
      <c r="HJ103" s="78"/>
      <c r="HK103" s="78"/>
      <c r="HL103" s="78"/>
      <c r="HM103" s="78"/>
      <c r="HN103" s="78"/>
      <c r="HO103" s="78"/>
      <c r="HP103" s="78"/>
      <c r="HQ103" s="78"/>
      <c r="HR103" s="78"/>
      <c r="HS103" s="78"/>
      <c r="HT103" s="78"/>
      <c r="HU103" s="78"/>
      <c r="HV103" s="78"/>
      <c r="HW103" s="78"/>
      <c r="HX103" s="78"/>
      <c r="HY103" s="78"/>
      <c r="HZ103" s="78"/>
      <c r="IA103" s="78"/>
      <c r="IB103" s="78"/>
      <c r="IC103" s="78"/>
      <c r="ID103" s="78"/>
      <c r="IE103" s="78"/>
      <c r="IF103" s="78"/>
      <c r="IG103" s="78"/>
      <c r="IH103" s="78"/>
      <c r="II103" s="78"/>
      <c r="IJ103" s="78"/>
      <c r="IK103" s="78"/>
      <c r="IL103" s="78"/>
      <c r="IM103" s="78"/>
      <c r="IN103" s="78"/>
      <c r="IO103" s="78"/>
      <c r="IP103" s="78"/>
      <c r="IQ103" s="78"/>
      <c r="IR103" s="78"/>
      <c r="IS103" s="78"/>
    </row>
    <row r="104" spans="1:253" ht="15">
      <c r="A104" s="40" t="s">
        <v>264</v>
      </c>
      <c r="B104" s="40" t="s">
        <v>263</v>
      </c>
      <c r="C104" s="40" t="s">
        <v>260</v>
      </c>
      <c r="D104" s="41" t="s">
        <v>149</v>
      </c>
      <c r="E104" s="40" t="s">
        <v>261</v>
      </c>
      <c r="F104" s="42"/>
      <c r="G104" s="43">
        <v>41170</v>
      </c>
      <c r="H104" s="43">
        <v>41325</v>
      </c>
      <c r="I104" s="40">
        <f t="shared" si="54"/>
        <v>155</v>
      </c>
      <c r="J104" s="43">
        <v>41325</v>
      </c>
      <c r="K104" s="44">
        <f t="shared" si="55"/>
        <v>155</v>
      </c>
      <c r="L104" s="43">
        <v>41403</v>
      </c>
      <c r="M104" s="43">
        <v>43270</v>
      </c>
      <c r="N104" s="40">
        <f t="shared" si="56"/>
        <v>2100</v>
      </c>
      <c r="O104" s="45">
        <f t="shared" si="57"/>
        <v>5.752777777777778</v>
      </c>
      <c r="P104" s="45">
        <f t="shared" si="58"/>
        <v>62.233333333333334</v>
      </c>
      <c r="Q104" s="45">
        <f t="shared" si="59"/>
        <v>59.233333333333334</v>
      </c>
      <c r="R104" s="46" t="s">
        <v>24</v>
      </c>
      <c r="S104" s="48">
        <v>0</v>
      </c>
      <c r="T104" s="48">
        <v>0</v>
      </c>
      <c r="U104" s="48">
        <v>0</v>
      </c>
      <c r="V104" s="48">
        <v>0</v>
      </c>
      <c r="W104" s="48">
        <v>1520438.63</v>
      </c>
      <c r="X104" s="48">
        <v>13</v>
      </c>
      <c r="Y104" s="48">
        <v>0</v>
      </c>
      <c r="Z104" s="48">
        <v>0</v>
      </c>
      <c r="AA104" s="48">
        <f t="shared" si="66"/>
        <v>0</v>
      </c>
      <c r="AB104" s="48">
        <v>0</v>
      </c>
      <c r="AC104" s="48">
        <v>0</v>
      </c>
      <c r="AD104" s="48">
        <f t="shared" si="65"/>
        <v>0</v>
      </c>
      <c r="AE104" s="49">
        <v>0</v>
      </c>
      <c r="AF104" s="48">
        <v>85758</v>
      </c>
      <c r="AG104" s="48">
        <v>11706</v>
      </c>
      <c r="AH104" s="48">
        <f t="shared" si="60"/>
        <v>97464</v>
      </c>
      <c r="AI104" s="48">
        <v>0</v>
      </c>
      <c r="AJ104" s="48">
        <v>0</v>
      </c>
      <c r="AK104" s="48">
        <v>0</v>
      </c>
      <c r="AL104" s="48">
        <v>0</v>
      </c>
      <c r="AM104" s="48">
        <v>0</v>
      </c>
      <c r="AN104" s="48">
        <v>0</v>
      </c>
      <c r="AO104" s="48">
        <v>0</v>
      </c>
      <c r="AP104" s="50"/>
      <c r="AQ104" s="48">
        <v>534796.25</v>
      </c>
      <c r="AR104" s="50">
        <f t="shared" si="49"/>
        <v>0.3517381362508529</v>
      </c>
      <c r="AS104" s="48">
        <f t="shared" si="61"/>
        <v>97464</v>
      </c>
      <c r="AT104" s="50">
        <f t="shared" si="67"/>
        <v>1</v>
      </c>
      <c r="AU104" s="48">
        <f t="shared" si="62"/>
        <v>0</v>
      </c>
      <c r="AV104" s="48">
        <f t="shared" si="63"/>
        <v>632260.25</v>
      </c>
      <c r="AW104" s="40">
        <v>19</v>
      </c>
      <c r="AX104" s="40">
        <v>42</v>
      </c>
      <c r="AY104" s="40">
        <v>0</v>
      </c>
      <c r="AZ104" s="40">
        <f t="shared" si="64"/>
        <v>61</v>
      </c>
      <c r="BA104" s="42" t="s">
        <v>162</v>
      </c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  <c r="FO104" s="78"/>
      <c r="FP104" s="78"/>
      <c r="FQ104" s="78"/>
      <c r="FR104" s="78"/>
      <c r="FS104" s="78"/>
      <c r="FT104" s="78"/>
      <c r="FU104" s="78"/>
      <c r="FV104" s="78"/>
      <c r="FW104" s="78"/>
      <c r="FX104" s="78"/>
      <c r="FY104" s="78"/>
      <c r="FZ104" s="78"/>
      <c r="GA104" s="78"/>
      <c r="GB104" s="78"/>
      <c r="GC104" s="78"/>
      <c r="GD104" s="78"/>
      <c r="GE104" s="78"/>
      <c r="GF104" s="78"/>
      <c r="GG104" s="78"/>
      <c r="GH104" s="78"/>
      <c r="GI104" s="78"/>
      <c r="GJ104" s="78"/>
      <c r="GK104" s="78"/>
      <c r="GL104" s="78"/>
      <c r="GM104" s="78"/>
      <c r="GN104" s="78"/>
      <c r="GO104" s="78"/>
      <c r="GP104" s="78"/>
      <c r="GQ104" s="78"/>
      <c r="GR104" s="78"/>
      <c r="GS104" s="78"/>
      <c r="GT104" s="78"/>
      <c r="GU104" s="78"/>
      <c r="GV104" s="78"/>
      <c r="GW104" s="78"/>
      <c r="GX104" s="78"/>
      <c r="GY104" s="78"/>
      <c r="GZ104" s="78"/>
      <c r="HA104" s="78"/>
      <c r="HB104" s="78"/>
      <c r="HC104" s="78"/>
      <c r="HD104" s="78"/>
      <c r="HE104" s="78"/>
      <c r="HF104" s="78"/>
      <c r="HG104" s="78"/>
      <c r="HH104" s="78"/>
      <c r="HI104" s="78"/>
      <c r="HJ104" s="78"/>
      <c r="HK104" s="78"/>
      <c r="HL104" s="78"/>
      <c r="HM104" s="78"/>
      <c r="HN104" s="78"/>
      <c r="HO104" s="78"/>
      <c r="HP104" s="78"/>
      <c r="HQ104" s="78"/>
      <c r="HR104" s="78"/>
      <c r="HS104" s="78"/>
      <c r="HT104" s="78"/>
      <c r="HU104" s="78"/>
      <c r="HV104" s="78"/>
      <c r="HW104" s="78"/>
      <c r="HX104" s="78"/>
      <c r="HY104" s="78"/>
      <c r="HZ104" s="78"/>
      <c r="IA104" s="78"/>
      <c r="IB104" s="78"/>
      <c r="IC104" s="78"/>
      <c r="ID104" s="78"/>
      <c r="IE104" s="78"/>
      <c r="IF104" s="78"/>
      <c r="IG104" s="78"/>
      <c r="IH104" s="78"/>
      <c r="II104" s="78"/>
      <c r="IJ104" s="78"/>
      <c r="IK104" s="78"/>
      <c r="IL104" s="78"/>
      <c r="IM104" s="78"/>
      <c r="IN104" s="78"/>
      <c r="IO104" s="78"/>
      <c r="IP104" s="78"/>
      <c r="IQ104" s="78"/>
      <c r="IR104" s="78"/>
      <c r="IS104" s="78"/>
    </row>
    <row r="105" spans="1:253" ht="15">
      <c r="A105" s="40" t="s">
        <v>571</v>
      </c>
      <c r="B105" s="40" t="s">
        <v>572</v>
      </c>
      <c r="C105" s="40" t="s">
        <v>573</v>
      </c>
      <c r="D105" s="41" t="s">
        <v>96</v>
      </c>
      <c r="E105" s="40" t="s">
        <v>369</v>
      </c>
      <c r="F105" s="42" t="s">
        <v>370</v>
      </c>
      <c r="G105" s="43">
        <v>41185</v>
      </c>
      <c r="H105" s="43">
        <v>41250</v>
      </c>
      <c r="I105" s="40">
        <f t="shared" si="54"/>
        <v>65</v>
      </c>
      <c r="J105" s="43">
        <v>41250</v>
      </c>
      <c r="K105" s="44">
        <f t="shared" si="55"/>
        <v>65</v>
      </c>
      <c r="L105" s="43">
        <v>41340</v>
      </c>
      <c r="M105" s="43">
        <v>43277</v>
      </c>
      <c r="N105" s="40">
        <f t="shared" si="56"/>
        <v>2092</v>
      </c>
      <c r="O105" s="45">
        <f t="shared" si="57"/>
        <v>5.730555555555555</v>
      </c>
      <c r="P105" s="45">
        <f t="shared" si="58"/>
        <v>64.56666666666666</v>
      </c>
      <c r="Q105" s="45">
        <f t="shared" si="59"/>
        <v>61.56666666666666</v>
      </c>
      <c r="R105" s="46" t="s">
        <v>24</v>
      </c>
      <c r="S105" s="48">
        <v>0</v>
      </c>
      <c r="T105" s="48">
        <v>0</v>
      </c>
      <c r="U105" s="48">
        <v>0</v>
      </c>
      <c r="V105" s="48">
        <v>0</v>
      </c>
      <c r="W105" s="48">
        <v>420455.89</v>
      </c>
      <c r="X105" s="48">
        <v>9</v>
      </c>
      <c r="Y105" s="48">
        <v>7</v>
      </c>
      <c r="Z105" s="48">
        <v>0</v>
      </c>
      <c r="AA105" s="48">
        <f t="shared" si="66"/>
        <v>0</v>
      </c>
      <c r="AB105" s="48">
        <v>0</v>
      </c>
      <c r="AC105" s="48">
        <v>0</v>
      </c>
      <c r="AD105" s="48">
        <v>0</v>
      </c>
      <c r="AE105" s="49">
        <v>0</v>
      </c>
      <c r="AF105" s="48">
        <v>54450</v>
      </c>
      <c r="AG105" s="48">
        <v>10890</v>
      </c>
      <c r="AH105" s="48">
        <f t="shared" si="60"/>
        <v>65340</v>
      </c>
      <c r="AI105" s="48">
        <v>0</v>
      </c>
      <c r="AJ105" s="48">
        <v>0</v>
      </c>
      <c r="AK105" s="48">
        <v>0</v>
      </c>
      <c r="AL105" s="48">
        <v>0</v>
      </c>
      <c r="AM105" s="48">
        <v>0</v>
      </c>
      <c r="AN105" s="48">
        <v>0</v>
      </c>
      <c r="AO105" s="48">
        <v>0</v>
      </c>
      <c r="AP105" s="50"/>
      <c r="AQ105" s="48">
        <v>391380</v>
      </c>
      <c r="AR105" s="50">
        <f t="shared" si="49"/>
        <v>0.9308467530327617</v>
      </c>
      <c r="AS105" s="48">
        <f t="shared" si="61"/>
        <v>65340</v>
      </c>
      <c r="AT105" s="50">
        <f t="shared" si="67"/>
        <v>1</v>
      </c>
      <c r="AU105" s="48">
        <v>0</v>
      </c>
      <c r="AV105" s="48">
        <f t="shared" si="63"/>
        <v>456720</v>
      </c>
      <c r="AW105" s="40">
        <v>10</v>
      </c>
      <c r="AX105" s="40">
        <v>39</v>
      </c>
      <c r="AY105" s="40">
        <v>2</v>
      </c>
      <c r="AZ105" s="40">
        <f t="shared" si="64"/>
        <v>51</v>
      </c>
      <c r="BA105" s="42" t="s">
        <v>162</v>
      </c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  <c r="BM105" s="78"/>
      <c r="BN105" s="78"/>
      <c r="BO105" s="78"/>
      <c r="BP105" s="78"/>
      <c r="BQ105" s="78"/>
      <c r="BR105" s="78"/>
      <c r="BS105" s="78"/>
      <c r="BT105" s="78"/>
      <c r="BU105" s="78"/>
      <c r="BV105" s="78"/>
      <c r="BW105" s="78"/>
      <c r="BX105" s="78"/>
      <c r="BY105" s="78"/>
      <c r="BZ105" s="78"/>
      <c r="CA105" s="78"/>
      <c r="CB105" s="78"/>
      <c r="CC105" s="78"/>
      <c r="CD105" s="7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  <c r="FO105" s="78"/>
      <c r="FP105" s="78"/>
      <c r="FQ105" s="78"/>
      <c r="FR105" s="78"/>
      <c r="FS105" s="78"/>
      <c r="FT105" s="78"/>
      <c r="FU105" s="78"/>
      <c r="FV105" s="78"/>
      <c r="FW105" s="78"/>
      <c r="FX105" s="78"/>
      <c r="FY105" s="78"/>
      <c r="FZ105" s="78"/>
      <c r="GA105" s="78"/>
      <c r="GB105" s="78"/>
      <c r="GC105" s="78"/>
      <c r="GD105" s="78"/>
      <c r="GE105" s="78"/>
      <c r="GF105" s="78"/>
      <c r="GG105" s="78"/>
      <c r="GH105" s="78"/>
      <c r="GI105" s="78"/>
      <c r="GJ105" s="78"/>
      <c r="GK105" s="78"/>
      <c r="GL105" s="78"/>
      <c r="GM105" s="78"/>
      <c r="GN105" s="78"/>
      <c r="GO105" s="78"/>
      <c r="GP105" s="78"/>
      <c r="GQ105" s="78"/>
      <c r="GR105" s="78"/>
      <c r="GS105" s="78"/>
      <c r="GT105" s="78"/>
      <c r="GU105" s="78"/>
      <c r="GV105" s="78"/>
      <c r="GW105" s="78"/>
      <c r="GX105" s="78"/>
      <c r="GY105" s="78"/>
      <c r="GZ105" s="78"/>
      <c r="HA105" s="78"/>
      <c r="HB105" s="78"/>
      <c r="HC105" s="78"/>
      <c r="HD105" s="78"/>
      <c r="HE105" s="78"/>
      <c r="HF105" s="78"/>
      <c r="HG105" s="78"/>
      <c r="HH105" s="78"/>
      <c r="HI105" s="78"/>
      <c r="HJ105" s="78"/>
      <c r="HK105" s="78"/>
      <c r="HL105" s="78"/>
      <c r="HM105" s="78"/>
      <c r="HN105" s="78"/>
      <c r="HO105" s="78"/>
      <c r="HP105" s="78"/>
      <c r="HQ105" s="78"/>
      <c r="HR105" s="78"/>
      <c r="HS105" s="78"/>
      <c r="HT105" s="78"/>
      <c r="HU105" s="78"/>
      <c r="HV105" s="78"/>
      <c r="HW105" s="78"/>
      <c r="HX105" s="78"/>
      <c r="HY105" s="78"/>
      <c r="HZ105" s="78"/>
      <c r="IA105" s="78"/>
      <c r="IB105" s="78"/>
      <c r="IC105" s="78"/>
      <c r="ID105" s="78"/>
      <c r="IE105" s="78"/>
      <c r="IF105" s="78"/>
      <c r="IG105" s="78"/>
      <c r="IH105" s="78"/>
      <c r="II105" s="78"/>
      <c r="IJ105" s="78"/>
      <c r="IK105" s="78"/>
      <c r="IL105" s="78"/>
      <c r="IM105" s="78"/>
      <c r="IN105" s="78"/>
      <c r="IO105" s="78"/>
      <c r="IP105" s="78"/>
      <c r="IQ105" s="78"/>
      <c r="IR105" s="78"/>
      <c r="IS105" s="78"/>
    </row>
    <row r="106" spans="1:253" ht="15">
      <c r="A106" s="40" t="s">
        <v>575</v>
      </c>
      <c r="B106" s="40" t="s">
        <v>254</v>
      </c>
      <c r="C106" s="40" t="s">
        <v>255</v>
      </c>
      <c r="D106" s="41" t="s">
        <v>578</v>
      </c>
      <c r="E106" s="40" t="s">
        <v>256</v>
      </c>
      <c r="F106" s="42" t="s">
        <v>257</v>
      </c>
      <c r="G106" s="43">
        <v>40977</v>
      </c>
      <c r="H106" s="43">
        <v>41029</v>
      </c>
      <c r="I106" s="40">
        <f aca="true" t="shared" si="68" ref="I106:I123">H106-G106</f>
        <v>52</v>
      </c>
      <c r="J106" s="43">
        <v>41173</v>
      </c>
      <c r="K106" s="44">
        <f aca="true" t="shared" si="69" ref="K106:K123">J106-G106</f>
        <v>196</v>
      </c>
      <c r="L106" s="43">
        <v>41173</v>
      </c>
      <c r="M106" s="43">
        <v>42852</v>
      </c>
      <c r="N106" s="40">
        <f aca="true" t="shared" si="70" ref="N106:N123">M106-G106</f>
        <v>1875</v>
      </c>
      <c r="O106" s="45">
        <f aca="true" t="shared" si="71" ref="O106:O123">YEARFRAC(G106,M106)</f>
        <v>5.133333333333334</v>
      </c>
      <c r="P106" s="45">
        <f aca="true" t="shared" si="72" ref="P106:P123">(M106-L106)/30</f>
        <v>55.96666666666667</v>
      </c>
      <c r="Q106" s="45">
        <f aca="true" t="shared" si="73" ref="Q106:Q123">((M106-L106)/30)-3</f>
        <v>52.96666666666667</v>
      </c>
      <c r="R106" s="46" t="s">
        <v>24</v>
      </c>
      <c r="S106" s="48">
        <v>0</v>
      </c>
      <c r="T106" s="48">
        <v>0</v>
      </c>
      <c r="U106" s="48">
        <v>0</v>
      </c>
      <c r="V106" s="48">
        <v>0</v>
      </c>
      <c r="W106" s="48">
        <v>556768.56</v>
      </c>
      <c r="X106" s="48">
        <v>13</v>
      </c>
      <c r="Y106" s="48">
        <v>4</v>
      </c>
      <c r="Z106" s="48">
        <v>0</v>
      </c>
      <c r="AA106" s="48">
        <f t="shared" si="66"/>
        <v>0</v>
      </c>
      <c r="AB106" s="48">
        <v>0</v>
      </c>
      <c r="AC106" s="48">
        <v>0</v>
      </c>
      <c r="AD106" s="48">
        <f>AB106-AC106</f>
        <v>0</v>
      </c>
      <c r="AE106" s="49">
        <v>0</v>
      </c>
      <c r="AF106" s="48">
        <v>48075</v>
      </c>
      <c r="AG106" s="48">
        <v>9615</v>
      </c>
      <c r="AH106" s="48">
        <f aca="true" t="shared" si="74" ref="AH106:AH123">AF106+AG106</f>
        <v>57690</v>
      </c>
      <c r="AI106" s="48">
        <v>0</v>
      </c>
      <c r="AJ106" s="48">
        <v>0</v>
      </c>
      <c r="AK106" s="48">
        <v>0</v>
      </c>
      <c r="AL106" s="48">
        <v>0</v>
      </c>
      <c r="AM106" s="48">
        <f>AK106*AL106</f>
        <v>0</v>
      </c>
      <c r="AN106" s="48">
        <v>0</v>
      </c>
      <c r="AO106" s="48">
        <v>0</v>
      </c>
      <c r="AP106" s="50"/>
      <c r="AQ106" s="48">
        <v>556768.56</v>
      </c>
      <c r="AR106" s="50">
        <f t="shared" si="49"/>
        <v>1</v>
      </c>
      <c r="AS106" s="48">
        <f aca="true" t="shared" si="75" ref="AS106:AS123">SUM(AF106,AG106)</f>
        <v>57690</v>
      </c>
      <c r="AT106" s="50">
        <f t="shared" si="67"/>
        <v>1</v>
      </c>
      <c r="AU106" s="48">
        <f aca="true" t="shared" si="76" ref="AU106:AU123">AM106+AN106</f>
        <v>0</v>
      </c>
      <c r="AV106" s="48">
        <f aca="true" t="shared" si="77" ref="AV106:AV123">AU106+AS106+AQ106+AO106+AI106+AJ106</f>
        <v>614458.56</v>
      </c>
      <c r="AW106" s="40">
        <v>9</v>
      </c>
      <c r="AX106" s="40">
        <v>37</v>
      </c>
      <c r="AY106" s="40">
        <v>0</v>
      </c>
      <c r="AZ106" s="40">
        <f aca="true" t="shared" si="78" ref="AZ106:AZ123">SUM(AW106,AX106,AY106)</f>
        <v>46</v>
      </c>
      <c r="BA106" s="42" t="s">
        <v>162</v>
      </c>
      <c r="BB106" s="78"/>
      <c r="BC106" s="78"/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78"/>
      <c r="BW106" s="78"/>
      <c r="BX106" s="78"/>
      <c r="BY106" s="78"/>
      <c r="BZ106" s="78"/>
      <c r="CA106" s="78"/>
      <c r="CB106" s="78"/>
      <c r="CC106" s="78"/>
      <c r="CD106" s="7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  <c r="FO106" s="78"/>
      <c r="FP106" s="78"/>
      <c r="FQ106" s="78"/>
      <c r="FR106" s="78"/>
      <c r="FS106" s="78"/>
      <c r="FT106" s="78"/>
      <c r="FU106" s="78"/>
      <c r="FV106" s="78"/>
      <c r="FW106" s="78"/>
      <c r="FX106" s="78"/>
      <c r="FY106" s="78"/>
      <c r="FZ106" s="78"/>
      <c r="GA106" s="78"/>
      <c r="GB106" s="78"/>
      <c r="GC106" s="78"/>
      <c r="GD106" s="78"/>
      <c r="GE106" s="78"/>
      <c r="GF106" s="78"/>
      <c r="GG106" s="78"/>
      <c r="GH106" s="78"/>
      <c r="GI106" s="78"/>
      <c r="GJ106" s="78"/>
      <c r="GK106" s="78"/>
      <c r="GL106" s="78"/>
      <c r="GM106" s="78"/>
      <c r="GN106" s="78"/>
      <c r="GO106" s="78"/>
      <c r="GP106" s="78"/>
      <c r="GQ106" s="78"/>
      <c r="GR106" s="78"/>
      <c r="GS106" s="78"/>
      <c r="GT106" s="78"/>
      <c r="GU106" s="78"/>
      <c r="GV106" s="78"/>
      <c r="GW106" s="78"/>
      <c r="GX106" s="78"/>
      <c r="GY106" s="78"/>
      <c r="GZ106" s="78"/>
      <c r="HA106" s="78"/>
      <c r="HB106" s="78"/>
      <c r="HC106" s="78"/>
      <c r="HD106" s="78"/>
      <c r="HE106" s="78"/>
      <c r="HF106" s="78"/>
      <c r="HG106" s="78"/>
      <c r="HH106" s="78"/>
      <c r="HI106" s="78"/>
      <c r="HJ106" s="78"/>
      <c r="HK106" s="78"/>
      <c r="HL106" s="78"/>
      <c r="HM106" s="78"/>
      <c r="HN106" s="78"/>
      <c r="HO106" s="78"/>
      <c r="HP106" s="78"/>
      <c r="HQ106" s="78"/>
      <c r="HR106" s="78"/>
      <c r="HS106" s="78"/>
      <c r="HT106" s="78"/>
      <c r="HU106" s="78"/>
      <c r="HV106" s="78"/>
      <c r="HW106" s="78"/>
      <c r="HX106" s="78"/>
      <c r="HY106" s="78"/>
      <c r="HZ106" s="78"/>
      <c r="IA106" s="78"/>
      <c r="IB106" s="78"/>
      <c r="IC106" s="78"/>
      <c r="ID106" s="78"/>
      <c r="IE106" s="78"/>
      <c r="IF106" s="78"/>
      <c r="IG106" s="78"/>
      <c r="IH106" s="78"/>
      <c r="II106" s="78"/>
      <c r="IJ106" s="78"/>
      <c r="IK106" s="78"/>
      <c r="IL106" s="78"/>
      <c r="IM106" s="78"/>
      <c r="IN106" s="78"/>
      <c r="IO106" s="78"/>
      <c r="IP106" s="78"/>
      <c r="IQ106" s="78"/>
      <c r="IR106" s="78"/>
      <c r="IS106" s="78"/>
    </row>
    <row r="107" spans="1:253" s="64" customFormat="1" ht="15">
      <c r="A107" s="40" t="s">
        <v>461</v>
      </c>
      <c r="B107" s="40" t="s">
        <v>466</v>
      </c>
      <c r="C107" s="40" t="s">
        <v>467</v>
      </c>
      <c r="D107" s="41" t="s">
        <v>96</v>
      </c>
      <c r="E107" s="40" t="s">
        <v>468</v>
      </c>
      <c r="F107" s="42" t="s">
        <v>469</v>
      </c>
      <c r="G107" s="43">
        <v>42440</v>
      </c>
      <c r="H107" s="43">
        <v>42452</v>
      </c>
      <c r="I107" s="40">
        <f t="shared" si="68"/>
        <v>12</v>
      </c>
      <c r="J107" s="43">
        <v>42452</v>
      </c>
      <c r="K107" s="44">
        <f t="shared" si="69"/>
        <v>12</v>
      </c>
      <c r="L107" s="43">
        <v>42562</v>
      </c>
      <c r="M107" s="43">
        <v>43136</v>
      </c>
      <c r="N107" s="40">
        <f t="shared" si="70"/>
        <v>696</v>
      </c>
      <c r="O107" s="45">
        <f t="shared" si="71"/>
        <v>1.9</v>
      </c>
      <c r="P107" s="45">
        <f t="shared" si="72"/>
        <v>19.133333333333333</v>
      </c>
      <c r="Q107" s="45">
        <f t="shared" si="73"/>
        <v>16.133333333333333</v>
      </c>
      <c r="R107" s="46" t="s">
        <v>24</v>
      </c>
      <c r="S107" s="48">
        <v>0</v>
      </c>
      <c r="T107" s="48">
        <v>0</v>
      </c>
      <c r="U107" s="48">
        <v>0</v>
      </c>
      <c r="V107" s="48">
        <v>0</v>
      </c>
      <c r="W107" s="48">
        <v>131672</v>
      </c>
      <c r="X107" s="48">
        <v>6</v>
      </c>
      <c r="Y107" s="48">
        <v>0</v>
      </c>
      <c r="Z107" s="48">
        <v>0</v>
      </c>
      <c r="AA107" s="48">
        <f t="shared" si="66"/>
        <v>0</v>
      </c>
      <c r="AB107" s="48">
        <v>0</v>
      </c>
      <c r="AC107" s="48">
        <v>0</v>
      </c>
      <c r="AD107" s="48">
        <f>AB107-AC107</f>
        <v>0</v>
      </c>
      <c r="AE107" s="49">
        <v>0</v>
      </c>
      <c r="AF107" s="48">
        <v>19965</v>
      </c>
      <c r="AG107" s="48">
        <v>3993</v>
      </c>
      <c r="AH107" s="48">
        <f t="shared" si="74"/>
        <v>23958</v>
      </c>
      <c r="AI107" s="48">
        <v>0</v>
      </c>
      <c r="AJ107" s="48">
        <v>0</v>
      </c>
      <c r="AK107" s="48">
        <v>0</v>
      </c>
      <c r="AL107" s="48">
        <v>0</v>
      </c>
      <c r="AM107" s="48">
        <f>AK107*AL107</f>
        <v>0</v>
      </c>
      <c r="AN107" s="48">
        <v>0</v>
      </c>
      <c r="AO107" s="48">
        <v>0</v>
      </c>
      <c r="AP107" s="50"/>
      <c r="AQ107" s="48">
        <v>131672</v>
      </c>
      <c r="AR107" s="50">
        <f aca="true" t="shared" si="79" ref="AR107:AR123">(AQ107/W107)</f>
        <v>1</v>
      </c>
      <c r="AS107" s="48">
        <f t="shared" si="75"/>
        <v>23958</v>
      </c>
      <c r="AT107" s="50">
        <f t="shared" si="67"/>
        <v>1</v>
      </c>
      <c r="AU107" s="48">
        <f t="shared" si="76"/>
        <v>0</v>
      </c>
      <c r="AV107" s="48">
        <f t="shared" si="77"/>
        <v>155630</v>
      </c>
      <c r="AW107" s="40">
        <v>6</v>
      </c>
      <c r="AX107" s="40">
        <v>8</v>
      </c>
      <c r="AY107" s="40">
        <v>0</v>
      </c>
      <c r="AZ107" s="40">
        <f t="shared" si="78"/>
        <v>14</v>
      </c>
      <c r="BA107" s="42" t="s">
        <v>162</v>
      </c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8"/>
      <c r="BX107" s="78"/>
      <c r="BY107" s="78"/>
      <c r="BZ107" s="78"/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  <c r="FO107" s="78"/>
      <c r="FP107" s="78"/>
      <c r="FQ107" s="78"/>
      <c r="FR107" s="78"/>
      <c r="FS107" s="78"/>
      <c r="FT107" s="78"/>
      <c r="FU107" s="78"/>
      <c r="FV107" s="78"/>
      <c r="FW107" s="78"/>
      <c r="FX107" s="78"/>
      <c r="FY107" s="78"/>
      <c r="FZ107" s="78"/>
      <c r="GA107" s="78"/>
      <c r="GB107" s="78"/>
      <c r="GC107" s="78"/>
      <c r="GD107" s="78"/>
      <c r="GE107" s="78"/>
      <c r="GF107" s="78"/>
      <c r="GG107" s="78"/>
      <c r="GH107" s="78"/>
      <c r="GI107" s="78"/>
      <c r="GJ107" s="78"/>
      <c r="GK107" s="78"/>
      <c r="GL107" s="78"/>
      <c r="GM107" s="78"/>
      <c r="GN107" s="78"/>
      <c r="GO107" s="78"/>
      <c r="GP107" s="78"/>
      <c r="GQ107" s="78"/>
      <c r="GR107" s="78"/>
      <c r="GS107" s="78"/>
      <c r="GT107" s="78"/>
      <c r="GU107" s="78"/>
      <c r="GV107" s="78"/>
      <c r="GW107" s="78"/>
      <c r="GX107" s="78"/>
      <c r="GY107" s="78"/>
      <c r="GZ107" s="78"/>
      <c r="HA107" s="78"/>
      <c r="HB107" s="78"/>
      <c r="HC107" s="78"/>
      <c r="HD107" s="78"/>
      <c r="HE107" s="78"/>
      <c r="HF107" s="78"/>
      <c r="HG107" s="78"/>
      <c r="HH107" s="78"/>
      <c r="HI107" s="78"/>
      <c r="HJ107" s="78"/>
      <c r="HK107" s="78"/>
      <c r="HL107" s="78"/>
      <c r="HM107" s="78"/>
      <c r="HN107" s="78"/>
      <c r="HO107" s="78"/>
      <c r="HP107" s="78"/>
      <c r="HQ107" s="78"/>
      <c r="HR107" s="78"/>
      <c r="HS107" s="78"/>
      <c r="HT107" s="78"/>
      <c r="HU107" s="78"/>
      <c r="HV107" s="78"/>
      <c r="HW107" s="78"/>
      <c r="HX107" s="78"/>
      <c r="HY107" s="78"/>
      <c r="HZ107" s="78"/>
      <c r="IA107" s="78"/>
      <c r="IB107" s="78"/>
      <c r="IC107" s="78"/>
      <c r="ID107" s="78"/>
      <c r="IE107" s="78"/>
      <c r="IF107" s="78"/>
      <c r="IG107" s="78"/>
      <c r="IH107" s="78"/>
      <c r="II107" s="78"/>
      <c r="IJ107" s="78"/>
      <c r="IK107" s="78"/>
      <c r="IL107" s="78"/>
      <c r="IM107" s="78"/>
      <c r="IN107" s="78"/>
      <c r="IO107" s="78"/>
      <c r="IP107" s="78"/>
      <c r="IQ107" s="78"/>
      <c r="IR107" s="78"/>
      <c r="IS107" s="78"/>
    </row>
    <row r="108" spans="1:253" ht="15">
      <c r="A108" s="40" t="s">
        <v>461</v>
      </c>
      <c r="B108" s="40" t="s">
        <v>462</v>
      </c>
      <c r="C108" s="40" t="s">
        <v>463</v>
      </c>
      <c r="D108" s="41" t="s">
        <v>128</v>
      </c>
      <c r="E108" s="40" t="s">
        <v>464</v>
      </c>
      <c r="F108" s="42" t="s">
        <v>465</v>
      </c>
      <c r="G108" s="43">
        <v>41204</v>
      </c>
      <c r="H108" s="43">
        <v>41213</v>
      </c>
      <c r="I108" s="40">
        <f t="shared" si="68"/>
        <v>9</v>
      </c>
      <c r="J108" s="43">
        <v>41213</v>
      </c>
      <c r="K108" s="44">
        <f t="shared" si="69"/>
        <v>9</v>
      </c>
      <c r="L108" s="43">
        <v>41312</v>
      </c>
      <c r="M108" s="43">
        <v>43215</v>
      </c>
      <c r="N108" s="40">
        <f t="shared" si="70"/>
        <v>2011</v>
      </c>
      <c r="O108" s="45">
        <f t="shared" si="71"/>
        <v>5.508333333333334</v>
      </c>
      <c r="P108" s="45">
        <f t="shared" si="72"/>
        <v>63.43333333333333</v>
      </c>
      <c r="Q108" s="45">
        <f t="shared" si="73"/>
        <v>60.43333333333333</v>
      </c>
      <c r="R108" s="46" t="s">
        <v>24</v>
      </c>
      <c r="S108" s="48">
        <v>0</v>
      </c>
      <c r="T108" s="48">
        <v>0</v>
      </c>
      <c r="U108" s="48">
        <v>0</v>
      </c>
      <c r="V108" s="48">
        <v>0</v>
      </c>
      <c r="W108" s="48">
        <v>881030</v>
      </c>
      <c r="X108" s="48">
        <v>11</v>
      </c>
      <c r="Y108" s="48">
        <v>0</v>
      </c>
      <c r="Z108" s="48">
        <v>0</v>
      </c>
      <c r="AA108" s="48">
        <f t="shared" si="66"/>
        <v>0</v>
      </c>
      <c r="AB108" s="48">
        <v>0</v>
      </c>
      <c r="AC108" s="48">
        <v>0</v>
      </c>
      <c r="AD108" s="48">
        <f>AB108-AC108</f>
        <v>0</v>
      </c>
      <c r="AE108" s="49">
        <v>0</v>
      </c>
      <c r="AF108" s="48">
        <v>55995</v>
      </c>
      <c r="AG108" s="48">
        <v>11199</v>
      </c>
      <c r="AH108" s="48">
        <f t="shared" si="74"/>
        <v>67194</v>
      </c>
      <c r="AI108" s="48">
        <v>0</v>
      </c>
      <c r="AJ108" s="48">
        <v>0</v>
      </c>
      <c r="AK108" s="48">
        <v>0</v>
      </c>
      <c r="AL108" s="48">
        <v>0</v>
      </c>
      <c r="AM108" s="48">
        <f>AK108*AL108</f>
        <v>0</v>
      </c>
      <c r="AN108" s="48">
        <v>0</v>
      </c>
      <c r="AO108" s="48">
        <v>0</v>
      </c>
      <c r="AP108" s="50"/>
      <c r="AQ108" s="48">
        <v>290740</v>
      </c>
      <c r="AR108" s="50">
        <f t="shared" si="79"/>
        <v>0.33000011350351294</v>
      </c>
      <c r="AS108" s="48">
        <f t="shared" si="75"/>
        <v>67194</v>
      </c>
      <c r="AT108" s="50">
        <f t="shared" si="67"/>
        <v>1</v>
      </c>
      <c r="AU108" s="48">
        <f t="shared" si="76"/>
        <v>0</v>
      </c>
      <c r="AV108" s="48">
        <f t="shared" si="77"/>
        <v>357934</v>
      </c>
      <c r="AW108" s="40">
        <v>6</v>
      </c>
      <c r="AX108" s="40">
        <v>26</v>
      </c>
      <c r="AY108" s="40">
        <v>3</v>
      </c>
      <c r="AZ108" s="40">
        <f t="shared" si="78"/>
        <v>35</v>
      </c>
      <c r="BA108" s="42" t="s">
        <v>162</v>
      </c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  <c r="BT108" s="78"/>
      <c r="BU108" s="78"/>
      <c r="BV108" s="78"/>
      <c r="BW108" s="78"/>
      <c r="BX108" s="78"/>
      <c r="BY108" s="78"/>
      <c r="BZ108" s="78"/>
      <c r="CA108" s="78"/>
      <c r="CB108" s="78"/>
      <c r="CC108" s="78"/>
      <c r="CD108" s="7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  <c r="FO108" s="78"/>
      <c r="FP108" s="78"/>
      <c r="FQ108" s="78"/>
      <c r="FR108" s="78"/>
      <c r="FS108" s="78"/>
      <c r="FT108" s="78"/>
      <c r="FU108" s="78"/>
      <c r="FV108" s="78"/>
      <c r="FW108" s="78"/>
      <c r="FX108" s="78"/>
      <c r="FY108" s="78"/>
      <c r="FZ108" s="78"/>
      <c r="GA108" s="78"/>
      <c r="GB108" s="78"/>
      <c r="GC108" s="78"/>
      <c r="GD108" s="78"/>
      <c r="GE108" s="78"/>
      <c r="GF108" s="78"/>
      <c r="GG108" s="78"/>
      <c r="GH108" s="78"/>
      <c r="GI108" s="78"/>
      <c r="GJ108" s="78"/>
      <c r="GK108" s="78"/>
      <c r="GL108" s="78"/>
      <c r="GM108" s="78"/>
      <c r="GN108" s="78"/>
      <c r="GO108" s="78"/>
      <c r="GP108" s="78"/>
      <c r="GQ108" s="78"/>
      <c r="GR108" s="78"/>
      <c r="GS108" s="78"/>
      <c r="GT108" s="78"/>
      <c r="GU108" s="78"/>
      <c r="GV108" s="78"/>
      <c r="GW108" s="78"/>
      <c r="GX108" s="78"/>
      <c r="GY108" s="78"/>
      <c r="GZ108" s="78"/>
      <c r="HA108" s="78"/>
      <c r="HB108" s="78"/>
      <c r="HC108" s="78"/>
      <c r="HD108" s="78"/>
      <c r="HE108" s="78"/>
      <c r="HF108" s="78"/>
      <c r="HG108" s="78"/>
      <c r="HH108" s="78"/>
      <c r="HI108" s="78"/>
      <c r="HJ108" s="78"/>
      <c r="HK108" s="78"/>
      <c r="HL108" s="78"/>
      <c r="HM108" s="78"/>
      <c r="HN108" s="78"/>
      <c r="HO108" s="78"/>
      <c r="HP108" s="78"/>
      <c r="HQ108" s="78"/>
      <c r="HR108" s="78"/>
      <c r="HS108" s="78"/>
      <c r="HT108" s="78"/>
      <c r="HU108" s="78"/>
      <c r="HV108" s="78"/>
      <c r="HW108" s="78"/>
      <c r="HX108" s="78"/>
      <c r="HY108" s="78"/>
      <c r="HZ108" s="78"/>
      <c r="IA108" s="78"/>
      <c r="IB108" s="78"/>
      <c r="IC108" s="78"/>
      <c r="ID108" s="78"/>
      <c r="IE108" s="78"/>
      <c r="IF108" s="78"/>
      <c r="IG108" s="78"/>
      <c r="IH108" s="78"/>
      <c r="II108" s="78"/>
      <c r="IJ108" s="78"/>
      <c r="IK108" s="78"/>
      <c r="IL108" s="78"/>
      <c r="IM108" s="78"/>
      <c r="IN108" s="78"/>
      <c r="IO108" s="78"/>
      <c r="IP108" s="78"/>
      <c r="IQ108" s="78"/>
      <c r="IR108" s="78"/>
      <c r="IS108" s="78"/>
    </row>
    <row r="109" spans="1:253" ht="15">
      <c r="A109" s="40" t="s">
        <v>441</v>
      </c>
      <c r="B109" s="40" t="s">
        <v>442</v>
      </c>
      <c r="C109" s="40" t="s">
        <v>443</v>
      </c>
      <c r="D109" s="41" t="s">
        <v>128</v>
      </c>
      <c r="E109" s="40" t="s">
        <v>444</v>
      </c>
      <c r="F109" s="42" t="s">
        <v>445</v>
      </c>
      <c r="G109" s="43">
        <v>41669</v>
      </c>
      <c r="H109" s="43">
        <v>41681</v>
      </c>
      <c r="I109" s="40">
        <f t="shared" si="68"/>
        <v>12</v>
      </c>
      <c r="J109" s="43">
        <v>41681</v>
      </c>
      <c r="K109" s="44">
        <f t="shared" si="69"/>
        <v>12</v>
      </c>
      <c r="L109" s="43">
        <v>41758</v>
      </c>
      <c r="M109" s="43">
        <v>43130</v>
      </c>
      <c r="N109" s="40">
        <f t="shared" si="70"/>
        <v>1461</v>
      </c>
      <c r="O109" s="45">
        <f t="shared" si="71"/>
        <v>4</v>
      </c>
      <c r="P109" s="45">
        <f t="shared" si="72"/>
        <v>45.733333333333334</v>
      </c>
      <c r="Q109" s="45">
        <f t="shared" si="73"/>
        <v>42.733333333333334</v>
      </c>
      <c r="R109" s="46" t="s">
        <v>24</v>
      </c>
      <c r="S109" s="48">
        <v>0</v>
      </c>
      <c r="T109" s="48">
        <v>0</v>
      </c>
      <c r="U109" s="48">
        <v>0</v>
      </c>
      <c r="V109" s="48">
        <v>0</v>
      </c>
      <c r="W109" s="48">
        <v>138563</v>
      </c>
      <c r="X109" s="48">
        <v>9</v>
      </c>
      <c r="Y109" s="48">
        <v>0</v>
      </c>
      <c r="Z109" s="48">
        <v>0</v>
      </c>
      <c r="AA109" s="48">
        <f t="shared" si="66"/>
        <v>0</v>
      </c>
      <c r="AB109" s="48">
        <v>400</v>
      </c>
      <c r="AC109" s="48">
        <v>0</v>
      </c>
      <c r="AD109" s="48">
        <f>AB109-AC109</f>
        <v>400</v>
      </c>
      <c r="AE109" s="49">
        <f>(AD109/AB109)*100</f>
        <v>100</v>
      </c>
      <c r="AF109" s="48">
        <v>40873</v>
      </c>
      <c r="AG109" s="48">
        <v>8167</v>
      </c>
      <c r="AH109" s="48">
        <f t="shared" si="74"/>
        <v>49040</v>
      </c>
      <c r="AI109" s="48">
        <v>0</v>
      </c>
      <c r="AJ109" s="48">
        <v>0</v>
      </c>
      <c r="AK109" s="52">
        <v>0</v>
      </c>
      <c r="AL109" s="48">
        <v>0</v>
      </c>
      <c r="AM109" s="48">
        <f>AK109*AL109</f>
        <v>0</v>
      </c>
      <c r="AN109" s="48">
        <v>0</v>
      </c>
      <c r="AO109" s="48">
        <v>0</v>
      </c>
      <c r="AP109" s="50"/>
      <c r="AQ109" s="48">
        <v>138563</v>
      </c>
      <c r="AR109" s="50">
        <f t="shared" si="79"/>
        <v>1</v>
      </c>
      <c r="AS109" s="48">
        <f t="shared" si="75"/>
        <v>49040</v>
      </c>
      <c r="AT109" s="50">
        <f t="shared" si="67"/>
        <v>1</v>
      </c>
      <c r="AU109" s="48">
        <f t="shared" si="76"/>
        <v>0</v>
      </c>
      <c r="AV109" s="48">
        <f t="shared" si="77"/>
        <v>187603</v>
      </c>
      <c r="AW109" s="40">
        <v>8</v>
      </c>
      <c r="AX109" s="40">
        <v>21</v>
      </c>
      <c r="AY109" s="40">
        <v>0</v>
      </c>
      <c r="AZ109" s="40">
        <f t="shared" si="78"/>
        <v>29</v>
      </c>
      <c r="BA109" s="42" t="s">
        <v>162</v>
      </c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  <c r="BL109" s="78"/>
      <c r="BM109" s="78"/>
      <c r="BN109" s="78"/>
      <c r="BO109" s="78"/>
      <c r="BP109" s="78"/>
      <c r="BQ109" s="78"/>
      <c r="BR109" s="78"/>
      <c r="BS109" s="78"/>
      <c r="BT109" s="78"/>
      <c r="BU109" s="78"/>
      <c r="BV109" s="78"/>
      <c r="BW109" s="78"/>
      <c r="BX109" s="78"/>
      <c r="BY109" s="78"/>
      <c r="BZ109" s="78"/>
      <c r="CA109" s="78"/>
      <c r="CB109" s="78"/>
      <c r="CC109" s="78"/>
      <c r="CD109" s="7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  <c r="FO109" s="78"/>
      <c r="FP109" s="78"/>
      <c r="FQ109" s="78"/>
      <c r="FR109" s="78"/>
      <c r="FS109" s="78"/>
      <c r="FT109" s="78"/>
      <c r="FU109" s="78"/>
      <c r="FV109" s="78"/>
      <c r="FW109" s="78"/>
      <c r="FX109" s="78"/>
      <c r="FY109" s="78"/>
      <c r="FZ109" s="78"/>
      <c r="GA109" s="78"/>
      <c r="GB109" s="78"/>
      <c r="GC109" s="78"/>
      <c r="GD109" s="78"/>
      <c r="GE109" s="78"/>
      <c r="GF109" s="78"/>
      <c r="GG109" s="78"/>
      <c r="GH109" s="78"/>
      <c r="GI109" s="78"/>
      <c r="GJ109" s="78"/>
      <c r="GK109" s="78"/>
      <c r="GL109" s="78"/>
      <c r="GM109" s="78"/>
      <c r="GN109" s="78"/>
      <c r="GO109" s="78"/>
      <c r="GP109" s="78"/>
      <c r="GQ109" s="78"/>
      <c r="GR109" s="78"/>
      <c r="GS109" s="78"/>
      <c r="GT109" s="78"/>
      <c r="GU109" s="78"/>
      <c r="GV109" s="78"/>
      <c r="GW109" s="78"/>
      <c r="GX109" s="78"/>
      <c r="GY109" s="78"/>
      <c r="GZ109" s="78"/>
      <c r="HA109" s="78"/>
      <c r="HB109" s="78"/>
      <c r="HC109" s="78"/>
      <c r="HD109" s="78"/>
      <c r="HE109" s="78"/>
      <c r="HF109" s="78"/>
      <c r="HG109" s="78"/>
      <c r="HH109" s="78"/>
      <c r="HI109" s="78"/>
      <c r="HJ109" s="78"/>
      <c r="HK109" s="78"/>
      <c r="HL109" s="78"/>
      <c r="HM109" s="78"/>
      <c r="HN109" s="78"/>
      <c r="HO109" s="78"/>
      <c r="HP109" s="78"/>
      <c r="HQ109" s="78"/>
      <c r="HR109" s="78"/>
      <c r="HS109" s="78"/>
      <c r="HT109" s="78"/>
      <c r="HU109" s="78"/>
      <c r="HV109" s="78"/>
      <c r="HW109" s="78"/>
      <c r="HX109" s="78"/>
      <c r="HY109" s="78"/>
      <c r="HZ109" s="78"/>
      <c r="IA109" s="78"/>
      <c r="IB109" s="78"/>
      <c r="IC109" s="78"/>
      <c r="ID109" s="78"/>
      <c r="IE109" s="78"/>
      <c r="IF109" s="78"/>
      <c r="IG109" s="78"/>
      <c r="IH109" s="78"/>
      <c r="II109" s="78"/>
      <c r="IJ109" s="78"/>
      <c r="IK109" s="78"/>
      <c r="IL109" s="78"/>
      <c r="IM109" s="78"/>
      <c r="IN109" s="78"/>
      <c r="IO109" s="78"/>
      <c r="IP109" s="78"/>
      <c r="IQ109" s="78"/>
      <c r="IR109" s="78"/>
      <c r="IS109" s="78"/>
    </row>
    <row r="110" spans="1:253" ht="15">
      <c r="A110" s="40" t="s">
        <v>446</v>
      </c>
      <c r="B110" s="40" t="s">
        <v>447</v>
      </c>
      <c r="C110" s="40" t="s">
        <v>448</v>
      </c>
      <c r="D110" s="41" t="s">
        <v>149</v>
      </c>
      <c r="E110" s="40" t="s">
        <v>185</v>
      </c>
      <c r="F110" s="42" t="s">
        <v>186</v>
      </c>
      <c r="G110" s="43">
        <v>41778</v>
      </c>
      <c r="H110" s="43">
        <v>41821</v>
      </c>
      <c r="I110" s="40">
        <f t="shared" si="68"/>
        <v>43</v>
      </c>
      <c r="J110" s="43">
        <v>41821</v>
      </c>
      <c r="K110" s="44">
        <f t="shared" si="69"/>
        <v>43</v>
      </c>
      <c r="L110" s="43">
        <v>41883</v>
      </c>
      <c r="M110" s="43">
        <v>42968</v>
      </c>
      <c r="N110" s="40">
        <f t="shared" si="70"/>
        <v>1190</v>
      </c>
      <c r="O110" s="45">
        <f t="shared" si="71"/>
        <v>3.2555555555555555</v>
      </c>
      <c r="P110" s="45">
        <f t="shared" si="72"/>
        <v>36.166666666666664</v>
      </c>
      <c r="Q110" s="45">
        <f t="shared" si="73"/>
        <v>33.166666666666664</v>
      </c>
      <c r="R110" s="46" t="s">
        <v>24</v>
      </c>
      <c r="S110" s="48">
        <v>0</v>
      </c>
      <c r="T110" s="48">
        <v>0</v>
      </c>
      <c r="U110" s="48">
        <v>0</v>
      </c>
      <c r="V110" s="48">
        <v>0</v>
      </c>
      <c r="W110" s="48">
        <v>744085</v>
      </c>
      <c r="X110" s="48">
        <v>8</v>
      </c>
      <c r="Y110" s="48">
        <v>0</v>
      </c>
      <c r="Z110" s="48">
        <v>0</v>
      </c>
      <c r="AA110" s="48">
        <f t="shared" si="66"/>
        <v>0</v>
      </c>
      <c r="AB110" s="48">
        <v>0</v>
      </c>
      <c r="AC110" s="48">
        <v>0</v>
      </c>
      <c r="AD110" s="48">
        <v>0</v>
      </c>
      <c r="AE110" s="49">
        <v>0</v>
      </c>
      <c r="AF110" s="48">
        <v>42198.75</v>
      </c>
      <c r="AG110" s="48">
        <v>8439.75</v>
      </c>
      <c r="AH110" s="48">
        <f t="shared" si="74"/>
        <v>50638.5</v>
      </c>
      <c r="AI110" s="48">
        <v>0</v>
      </c>
      <c r="AJ110" s="48">
        <v>0</v>
      </c>
      <c r="AK110" s="48">
        <v>0</v>
      </c>
      <c r="AL110" s="48">
        <v>0</v>
      </c>
      <c r="AM110" s="48">
        <f>AK110*AL110</f>
        <v>0</v>
      </c>
      <c r="AN110" s="48">
        <v>0</v>
      </c>
      <c r="AO110" s="48">
        <v>0</v>
      </c>
      <c r="AP110" s="50"/>
      <c r="AQ110" s="48">
        <v>744085</v>
      </c>
      <c r="AR110" s="50">
        <f t="shared" si="79"/>
        <v>1</v>
      </c>
      <c r="AS110" s="48">
        <f t="shared" si="75"/>
        <v>50638.5</v>
      </c>
      <c r="AT110" s="50">
        <f t="shared" si="67"/>
        <v>1</v>
      </c>
      <c r="AU110" s="48">
        <f t="shared" si="76"/>
        <v>0</v>
      </c>
      <c r="AV110" s="48">
        <f t="shared" si="77"/>
        <v>794723.5</v>
      </c>
      <c r="AW110" s="40">
        <v>9</v>
      </c>
      <c r="AX110" s="40">
        <v>35</v>
      </c>
      <c r="AY110" s="40">
        <v>0</v>
      </c>
      <c r="AZ110" s="40">
        <f t="shared" si="78"/>
        <v>44</v>
      </c>
      <c r="BA110" s="42" t="s">
        <v>162</v>
      </c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  <c r="FO110" s="78"/>
      <c r="FP110" s="78"/>
      <c r="FQ110" s="78"/>
      <c r="FR110" s="78"/>
      <c r="FS110" s="78"/>
      <c r="FT110" s="78"/>
      <c r="FU110" s="78"/>
      <c r="FV110" s="78"/>
      <c r="FW110" s="78"/>
      <c r="FX110" s="78"/>
      <c r="FY110" s="78"/>
      <c r="FZ110" s="78"/>
      <c r="GA110" s="78"/>
      <c r="GB110" s="78"/>
      <c r="GC110" s="78"/>
      <c r="GD110" s="78"/>
      <c r="GE110" s="78"/>
      <c r="GF110" s="78"/>
      <c r="GG110" s="78"/>
      <c r="GH110" s="78"/>
      <c r="GI110" s="78"/>
      <c r="GJ110" s="78"/>
      <c r="GK110" s="78"/>
      <c r="GL110" s="78"/>
      <c r="GM110" s="78"/>
      <c r="GN110" s="78"/>
      <c r="GO110" s="78"/>
      <c r="GP110" s="78"/>
      <c r="GQ110" s="78"/>
      <c r="GR110" s="78"/>
      <c r="GS110" s="78"/>
      <c r="GT110" s="78"/>
      <c r="GU110" s="78"/>
      <c r="GV110" s="78"/>
      <c r="GW110" s="78"/>
      <c r="GX110" s="78"/>
      <c r="GY110" s="78"/>
      <c r="GZ110" s="78"/>
      <c r="HA110" s="78"/>
      <c r="HB110" s="78"/>
      <c r="HC110" s="78"/>
      <c r="HD110" s="78"/>
      <c r="HE110" s="78"/>
      <c r="HF110" s="78"/>
      <c r="HG110" s="78"/>
      <c r="HH110" s="78"/>
      <c r="HI110" s="78"/>
      <c r="HJ110" s="78"/>
      <c r="HK110" s="78"/>
      <c r="HL110" s="78"/>
      <c r="HM110" s="78"/>
      <c r="HN110" s="78"/>
      <c r="HO110" s="78"/>
      <c r="HP110" s="78"/>
      <c r="HQ110" s="78"/>
      <c r="HR110" s="78"/>
      <c r="HS110" s="78"/>
      <c r="HT110" s="78"/>
      <c r="HU110" s="78"/>
      <c r="HV110" s="78"/>
      <c r="HW110" s="78"/>
      <c r="HX110" s="78"/>
      <c r="HY110" s="78"/>
      <c r="HZ110" s="78"/>
      <c r="IA110" s="78"/>
      <c r="IB110" s="78"/>
      <c r="IC110" s="78"/>
      <c r="ID110" s="78"/>
      <c r="IE110" s="78"/>
      <c r="IF110" s="78"/>
      <c r="IG110" s="78"/>
      <c r="IH110" s="78"/>
      <c r="II110" s="78"/>
      <c r="IJ110" s="78"/>
      <c r="IK110" s="78"/>
      <c r="IL110" s="78"/>
      <c r="IM110" s="78"/>
      <c r="IN110" s="78"/>
      <c r="IO110" s="78"/>
      <c r="IP110" s="78"/>
      <c r="IQ110" s="78"/>
      <c r="IR110" s="78"/>
      <c r="IS110" s="78"/>
    </row>
    <row r="111" spans="1:253" ht="15">
      <c r="A111" s="40" t="s">
        <v>501</v>
      </c>
      <c r="B111" s="40" t="s">
        <v>502</v>
      </c>
      <c r="C111" s="40" t="s">
        <v>503</v>
      </c>
      <c r="D111" s="41" t="s">
        <v>96</v>
      </c>
      <c r="E111" s="40" t="s">
        <v>504</v>
      </c>
      <c r="F111" s="42" t="s">
        <v>505</v>
      </c>
      <c r="G111" s="43">
        <v>40779</v>
      </c>
      <c r="H111" s="43">
        <v>40785</v>
      </c>
      <c r="I111" s="40">
        <f t="shared" si="68"/>
        <v>6</v>
      </c>
      <c r="J111" s="43">
        <v>40785</v>
      </c>
      <c r="K111" s="44">
        <f t="shared" si="69"/>
        <v>6</v>
      </c>
      <c r="L111" s="43">
        <v>40854</v>
      </c>
      <c r="M111" s="43">
        <v>42932</v>
      </c>
      <c r="N111" s="40">
        <f t="shared" si="70"/>
        <v>2153</v>
      </c>
      <c r="O111" s="45">
        <f t="shared" si="71"/>
        <v>5.894444444444445</v>
      </c>
      <c r="P111" s="45">
        <f t="shared" si="72"/>
        <v>69.26666666666667</v>
      </c>
      <c r="Q111" s="45">
        <f t="shared" si="73"/>
        <v>66.26666666666667</v>
      </c>
      <c r="R111" s="46" t="s">
        <v>24</v>
      </c>
      <c r="S111" s="48">
        <v>0</v>
      </c>
      <c r="T111" s="48">
        <v>0</v>
      </c>
      <c r="U111" s="48">
        <v>0</v>
      </c>
      <c r="V111" s="48">
        <v>0</v>
      </c>
      <c r="W111" s="48">
        <v>312175</v>
      </c>
      <c r="X111" s="48">
        <v>7</v>
      </c>
      <c r="Y111" s="48">
        <v>0</v>
      </c>
      <c r="Z111" s="48">
        <v>0</v>
      </c>
      <c r="AA111" s="48">
        <f t="shared" si="66"/>
        <v>0</v>
      </c>
      <c r="AB111" s="48">
        <v>0</v>
      </c>
      <c r="AC111" s="48">
        <v>0</v>
      </c>
      <c r="AD111" s="48">
        <f aca="true" t="shared" si="80" ref="AD111:AD117">AB111-AC111</f>
        <v>0</v>
      </c>
      <c r="AE111" s="49">
        <v>0</v>
      </c>
      <c r="AF111" s="48">
        <v>57982</v>
      </c>
      <c r="AG111" s="48">
        <v>11596</v>
      </c>
      <c r="AH111" s="48">
        <f t="shared" si="74"/>
        <v>69578</v>
      </c>
      <c r="AI111" s="48">
        <v>0</v>
      </c>
      <c r="AJ111" s="48">
        <v>0</v>
      </c>
      <c r="AK111" s="48">
        <v>0</v>
      </c>
      <c r="AL111" s="48">
        <v>0</v>
      </c>
      <c r="AM111" s="48">
        <v>0</v>
      </c>
      <c r="AN111" s="48">
        <v>0</v>
      </c>
      <c r="AO111" s="48">
        <v>0</v>
      </c>
      <c r="AP111" s="50"/>
      <c r="AQ111" s="48">
        <v>113944</v>
      </c>
      <c r="AR111" s="50">
        <f t="shared" si="79"/>
        <v>0.3650004004164331</v>
      </c>
      <c r="AS111" s="48">
        <f t="shared" si="75"/>
        <v>69578</v>
      </c>
      <c r="AT111" s="50">
        <f t="shared" si="67"/>
        <v>1</v>
      </c>
      <c r="AU111" s="48">
        <f t="shared" si="76"/>
        <v>0</v>
      </c>
      <c r="AV111" s="48">
        <f t="shared" si="77"/>
        <v>183522</v>
      </c>
      <c r="AW111" s="40">
        <v>4</v>
      </c>
      <c r="AX111" s="40">
        <v>32</v>
      </c>
      <c r="AY111" s="40">
        <v>1</v>
      </c>
      <c r="AZ111" s="40">
        <f t="shared" si="78"/>
        <v>37</v>
      </c>
      <c r="BA111" s="42" t="s">
        <v>162</v>
      </c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  <c r="FO111" s="78"/>
      <c r="FP111" s="78"/>
      <c r="FQ111" s="78"/>
      <c r="FR111" s="78"/>
      <c r="FS111" s="78"/>
      <c r="FT111" s="78"/>
      <c r="FU111" s="78"/>
      <c r="FV111" s="78"/>
      <c r="FW111" s="78"/>
      <c r="FX111" s="78"/>
      <c r="FY111" s="78"/>
      <c r="FZ111" s="78"/>
      <c r="GA111" s="78"/>
      <c r="GB111" s="78"/>
      <c r="GC111" s="78"/>
      <c r="GD111" s="78"/>
      <c r="GE111" s="78"/>
      <c r="GF111" s="78"/>
      <c r="GG111" s="78"/>
      <c r="GH111" s="78"/>
      <c r="GI111" s="78"/>
      <c r="GJ111" s="78"/>
      <c r="GK111" s="78"/>
      <c r="GL111" s="78"/>
      <c r="GM111" s="78"/>
      <c r="GN111" s="78"/>
      <c r="GO111" s="78"/>
      <c r="GP111" s="78"/>
      <c r="GQ111" s="78"/>
      <c r="GR111" s="78"/>
      <c r="GS111" s="78"/>
      <c r="GT111" s="78"/>
      <c r="GU111" s="78"/>
      <c r="GV111" s="78"/>
      <c r="GW111" s="78"/>
      <c r="GX111" s="78"/>
      <c r="GY111" s="78"/>
      <c r="GZ111" s="78"/>
      <c r="HA111" s="78"/>
      <c r="HB111" s="78"/>
      <c r="HC111" s="78"/>
      <c r="HD111" s="78"/>
      <c r="HE111" s="78"/>
      <c r="HF111" s="78"/>
      <c r="HG111" s="78"/>
      <c r="HH111" s="78"/>
      <c r="HI111" s="78"/>
      <c r="HJ111" s="78"/>
      <c r="HK111" s="78"/>
      <c r="HL111" s="78"/>
      <c r="HM111" s="78"/>
      <c r="HN111" s="78"/>
      <c r="HO111" s="78"/>
      <c r="HP111" s="78"/>
      <c r="HQ111" s="78"/>
      <c r="HR111" s="78"/>
      <c r="HS111" s="78"/>
      <c r="HT111" s="78"/>
      <c r="HU111" s="78"/>
      <c r="HV111" s="78"/>
      <c r="HW111" s="78"/>
      <c r="HX111" s="78"/>
      <c r="HY111" s="78"/>
      <c r="HZ111" s="78"/>
      <c r="IA111" s="78"/>
      <c r="IB111" s="78"/>
      <c r="IC111" s="78"/>
      <c r="ID111" s="78"/>
      <c r="IE111" s="78"/>
      <c r="IF111" s="78"/>
      <c r="IG111" s="78"/>
      <c r="IH111" s="78"/>
      <c r="II111" s="78"/>
      <c r="IJ111" s="78"/>
      <c r="IK111" s="78"/>
      <c r="IL111" s="78"/>
      <c r="IM111" s="78"/>
      <c r="IN111" s="78"/>
      <c r="IO111" s="78"/>
      <c r="IP111" s="78"/>
      <c r="IQ111" s="78"/>
      <c r="IR111" s="78"/>
      <c r="IS111" s="78"/>
    </row>
    <row r="112" spans="1:253" ht="15">
      <c r="A112" s="40" t="s">
        <v>491</v>
      </c>
      <c r="B112" s="40" t="s">
        <v>492</v>
      </c>
      <c r="C112" s="40" t="s">
        <v>493</v>
      </c>
      <c r="D112" s="41" t="s">
        <v>96</v>
      </c>
      <c r="E112" s="40" t="s">
        <v>494</v>
      </c>
      <c r="F112" s="42" t="s">
        <v>495</v>
      </c>
      <c r="G112" s="43">
        <v>42234</v>
      </c>
      <c r="H112" s="43">
        <v>42282</v>
      </c>
      <c r="I112" s="40">
        <f t="shared" si="68"/>
        <v>48</v>
      </c>
      <c r="J112" s="43">
        <v>42282</v>
      </c>
      <c r="K112" s="44">
        <f t="shared" si="69"/>
        <v>48</v>
      </c>
      <c r="L112" s="43">
        <v>42349</v>
      </c>
      <c r="M112" s="43">
        <v>43235</v>
      </c>
      <c r="N112" s="40">
        <f t="shared" si="70"/>
        <v>1001</v>
      </c>
      <c r="O112" s="45">
        <f t="shared" si="71"/>
        <v>2.7416666666666667</v>
      </c>
      <c r="P112" s="45">
        <f t="shared" si="72"/>
        <v>29.533333333333335</v>
      </c>
      <c r="Q112" s="45">
        <f t="shared" si="73"/>
        <v>26.533333333333335</v>
      </c>
      <c r="R112" s="46" t="s">
        <v>24</v>
      </c>
      <c r="S112" s="48">
        <v>0</v>
      </c>
      <c r="T112" s="48">
        <v>0</v>
      </c>
      <c r="U112" s="48">
        <v>0</v>
      </c>
      <c r="V112" s="48">
        <v>0</v>
      </c>
      <c r="W112" s="48">
        <v>508368</v>
      </c>
      <c r="X112" s="48">
        <v>4</v>
      </c>
      <c r="Y112" s="48">
        <v>2</v>
      </c>
      <c r="Z112" s="48">
        <v>0</v>
      </c>
      <c r="AA112" s="48">
        <f t="shared" si="66"/>
        <v>0</v>
      </c>
      <c r="AB112" s="48">
        <v>0</v>
      </c>
      <c r="AC112" s="48">
        <v>0</v>
      </c>
      <c r="AD112" s="48">
        <f t="shared" si="80"/>
        <v>0</v>
      </c>
      <c r="AE112" s="49">
        <v>0</v>
      </c>
      <c r="AF112" s="48">
        <v>27225</v>
      </c>
      <c r="AG112" s="48">
        <v>5445</v>
      </c>
      <c r="AH112" s="48">
        <f t="shared" si="74"/>
        <v>32670</v>
      </c>
      <c r="AI112" s="48">
        <v>0</v>
      </c>
      <c r="AJ112" s="48">
        <v>0</v>
      </c>
      <c r="AK112" s="48">
        <v>0</v>
      </c>
      <c r="AL112" s="48">
        <v>0</v>
      </c>
      <c r="AM112" s="48">
        <f>AK112*AL112</f>
        <v>0</v>
      </c>
      <c r="AN112" s="48">
        <v>0</v>
      </c>
      <c r="AO112" s="48">
        <v>0</v>
      </c>
      <c r="AP112" s="50"/>
      <c r="AQ112" s="48">
        <v>508368</v>
      </c>
      <c r="AR112" s="50">
        <f t="shared" si="79"/>
        <v>1</v>
      </c>
      <c r="AS112" s="48">
        <f t="shared" si="75"/>
        <v>32670</v>
      </c>
      <c r="AT112" s="50">
        <f t="shared" si="67"/>
        <v>1</v>
      </c>
      <c r="AU112" s="48">
        <f t="shared" si="76"/>
        <v>0</v>
      </c>
      <c r="AV112" s="48">
        <f t="shared" si="77"/>
        <v>541038</v>
      </c>
      <c r="AW112" s="40">
        <v>10</v>
      </c>
      <c r="AX112" s="40">
        <v>14</v>
      </c>
      <c r="AY112" s="40">
        <v>0</v>
      </c>
      <c r="AZ112" s="40">
        <f t="shared" si="78"/>
        <v>24</v>
      </c>
      <c r="BA112" s="42" t="s">
        <v>162</v>
      </c>
      <c r="BB112" s="78"/>
      <c r="BC112" s="78"/>
      <c r="BD112" s="78"/>
      <c r="BE112" s="78"/>
      <c r="BF112" s="78"/>
      <c r="BG112" s="78"/>
      <c r="BH112" s="78"/>
      <c r="BI112" s="78"/>
      <c r="BJ112" s="78"/>
      <c r="BK112" s="78"/>
      <c r="BL112" s="78"/>
      <c r="BM112" s="78"/>
      <c r="BN112" s="78"/>
      <c r="BO112" s="78"/>
      <c r="BP112" s="78"/>
      <c r="BQ112" s="78"/>
      <c r="BR112" s="78"/>
      <c r="BS112" s="78"/>
      <c r="BT112" s="78"/>
      <c r="BU112" s="78"/>
      <c r="BV112" s="78"/>
      <c r="BW112" s="78"/>
      <c r="BX112" s="78"/>
      <c r="BY112" s="78"/>
      <c r="BZ112" s="78"/>
      <c r="CA112" s="78"/>
      <c r="CB112" s="78"/>
      <c r="CC112" s="78"/>
      <c r="CD112" s="7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  <c r="FO112" s="78"/>
      <c r="FP112" s="78"/>
      <c r="FQ112" s="78"/>
      <c r="FR112" s="78"/>
      <c r="FS112" s="78"/>
      <c r="FT112" s="78"/>
      <c r="FU112" s="78"/>
      <c r="FV112" s="78"/>
      <c r="FW112" s="78"/>
      <c r="FX112" s="78"/>
      <c r="FY112" s="78"/>
      <c r="FZ112" s="78"/>
      <c r="GA112" s="78"/>
      <c r="GB112" s="78"/>
      <c r="GC112" s="78"/>
      <c r="GD112" s="78"/>
      <c r="GE112" s="78"/>
      <c r="GF112" s="78"/>
      <c r="GG112" s="78"/>
      <c r="GH112" s="78"/>
      <c r="GI112" s="78"/>
      <c r="GJ112" s="78"/>
      <c r="GK112" s="78"/>
      <c r="GL112" s="78"/>
      <c r="GM112" s="78"/>
      <c r="GN112" s="78"/>
      <c r="GO112" s="78"/>
      <c r="GP112" s="78"/>
      <c r="GQ112" s="78"/>
      <c r="GR112" s="78"/>
      <c r="GS112" s="78"/>
      <c r="GT112" s="78"/>
      <c r="GU112" s="78"/>
      <c r="GV112" s="78"/>
      <c r="GW112" s="78"/>
      <c r="GX112" s="78"/>
      <c r="GY112" s="78"/>
      <c r="GZ112" s="78"/>
      <c r="HA112" s="78"/>
      <c r="HB112" s="78"/>
      <c r="HC112" s="78"/>
      <c r="HD112" s="78"/>
      <c r="HE112" s="78"/>
      <c r="HF112" s="78"/>
      <c r="HG112" s="78"/>
      <c r="HH112" s="78"/>
      <c r="HI112" s="78"/>
      <c r="HJ112" s="78"/>
      <c r="HK112" s="78"/>
      <c r="HL112" s="78"/>
      <c r="HM112" s="78"/>
      <c r="HN112" s="78"/>
      <c r="HO112" s="78"/>
      <c r="HP112" s="78"/>
      <c r="HQ112" s="78"/>
      <c r="HR112" s="78"/>
      <c r="HS112" s="78"/>
      <c r="HT112" s="78"/>
      <c r="HU112" s="78"/>
      <c r="HV112" s="78"/>
      <c r="HW112" s="78"/>
      <c r="HX112" s="78"/>
      <c r="HY112" s="78"/>
      <c r="HZ112" s="78"/>
      <c r="IA112" s="78"/>
      <c r="IB112" s="78"/>
      <c r="IC112" s="78"/>
      <c r="ID112" s="78"/>
      <c r="IE112" s="78"/>
      <c r="IF112" s="78"/>
      <c r="IG112" s="78"/>
      <c r="IH112" s="78"/>
      <c r="II112" s="78"/>
      <c r="IJ112" s="78"/>
      <c r="IK112" s="78"/>
      <c r="IL112" s="78"/>
      <c r="IM112" s="78"/>
      <c r="IN112" s="78"/>
      <c r="IO112" s="78"/>
      <c r="IP112" s="78"/>
      <c r="IQ112" s="78"/>
      <c r="IR112" s="78"/>
      <c r="IS112" s="78"/>
    </row>
    <row r="113" spans="1:253" ht="15">
      <c r="A113" s="40" t="s">
        <v>178</v>
      </c>
      <c r="B113" s="40" t="s">
        <v>179</v>
      </c>
      <c r="C113" s="40" t="s">
        <v>180</v>
      </c>
      <c r="D113" s="41" t="s">
        <v>96</v>
      </c>
      <c r="E113" s="40" t="s">
        <v>181</v>
      </c>
      <c r="F113" s="42" t="s">
        <v>182</v>
      </c>
      <c r="G113" s="43">
        <v>40879</v>
      </c>
      <c r="H113" s="43">
        <v>40933</v>
      </c>
      <c r="I113" s="40">
        <f t="shared" si="68"/>
        <v>54</v>
      </c>
      <c r="J113" s="43">
        <v>40933</v>
      </c>
      <c r="K113" s="44">
        <f t="shared" si="69"/>
        <v>54</v>
      </c>
      <c r="L113" s="43">
        <v>41001</v>
      </c>
      <c r="M113" s="43">
        <v>42919</v>
      </c>
      <c r="N113" s="40">
        <f t="shared" si="70"/>
        <v>2040</v>
      </c>
      <c r="O113" s="45">
        <f t="shared" si="71"/>
        <v>5.586111111111111</v>
      </c>
      <c r="P113" s="45">
        <f t="shared" si="72"/>
        <v>63.93333333333333</v>
      </c>
      <c r="Q113" s="45">
        <f t="shared" si="73"/>
        <v>60.93333333333333</v>
      </c>
      <c r="R113" s="46" t="s">
        <v>24</v>
      </c>
      <c r="S113" s="48">
        <v>0</v>
      </c>
      <c r="T113" s="48">
        <v>0</v>
      </c>
      <c r="U113" s="48">
        <v>0</v>
      </c>
      <c r="V113" s="48">
        <v>0</v>
      </c>
      <c r="W113" s="48">
        <v>230641</v>
      </c>
      <c r="X113" s="48">
        <v>6</v>
      </c>
      <c r="Y113" s="48">
        <v>5</v>
      </c>
      <c r="Z113" s="48">
        <v>5</v>
      </c>
      <c r="AA113" s="48">
        <f t="shared" si="66"/>
        <v>5</v>
      </c>
      <c r="AB113" s="48">
        <v>750</v>
      </c>
      <c r="AC113" s="48">
        <v>200</v>
      </c>
      <c r="AD113" s="48">
        <f t="shared" si="80"/>
        <v>550</v>
      </c>
      <c r="AE113" s="49">
        <f>(AD113/AB113)*100</f>
        <v>73.33333333333333</v>
      </c>
      <c r="AF113" s="48">
        <v>63473</v>
      </c>
      <c r="AG113" s="48">
        <v>12695</v>
      </c>
      <c r="AH113" s="48">
        <f t="shared" si="74"/>
        <v>76168</v>
      </c>
      <c r="AI113" s="48">
        <v>0</v>
      </c>
      <c r="AJ113" s="48">
        <v>0</v>
      </c>
      <c r="AK113" s="48">
        <v>0</v>
      </c>
      <c r="AL113" s="48">
        <v>0</v>
      </c>
      <c r="AM113" s="48">
        <f>AK113*AL113</f>
        <v>0</v>
      </c>
      <c r="AN113" s="48">
        <v>0</v>
      </c>
      <c r="AO113" s="48">
        <v>0</v>
      </c>
      <c r="AP113" s="50"/>
      <c r="AQ113" s="48">
        <v>69522</v>
      </c>
      <c r="AR113" s="50">
        <f t="shared" si="79"/>
        <v>0.3014294943223451</v>
      </c>
      <c r="AS113" s="48">
        <f t="shared" si="75"/>
        <v>76168</v>
      </c>
      <c r="AT113" s="50">
        <f t="shared" si="67"/>
        <v>1</v>
      </c>
      <c r="AU113" s="48">
        <f t="shared" si="76"/>
        <v>0</v>
      </c>
      <c r="AV113" s="48">
        <f t="shared" si="77"/>
        <v>145690</v>
      </c>
      <c r="AW113" s="40">
        <v>11</v>
      </c>
      <c r="AX113" s="40">
        <v>26</v>
      </c>
      <c r="AY113" s="40">
        <v>3</v>
      </c>
      <c r="AZ113" s="40">
        <f t="shared" si="78"/>
        <v>40</v>
      </c>
      <c r="BA113" s="42" t="s">
        <v>162</v>
      </c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8"/>
      <c r="BV113" s="78"/>
      <c r="BW113" s="78"/>
      <c r="BX113" s="78"/>
      <c r="BY113" s="78"/>
      <c r="BZ113" s="78"/>
      <c r="CA113" s="78"/>
      <c r="CB113" s="78"/>
      <c r="CC113" s="78"/>
      <c r="CD113" s="7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  <c r="FO113" s="78"/>
      <c r="FP113" s="78"/>
      <c r="FQ113" s="78"/>
      <c r="FR113" s="78"/>
      <c r="FS113" s="78"/>
      <c r="FT113" s="78"/>
      <c r="FU113" s="78"/>
      <c r="FV113" s="78"/>
      <c r="FW113" s="78"/>
      <c r="FX113" s="78"/>
      <c r="FY113" s="78"/>
      <c r="FZ113" s="78"/>
      <c r="GA113" s="78"/>
      <c r="GB113" s="78"/>
      <c r="GC113" s="78"/>
      <c r="GD113" s="78"/>
      <c r="GE113" s="78"/>
      <c r="GF113" s="78"/>
      <c r="GG113" s="78"/>
      <c r="GH113" s="78"/>
      <c r="GI113" s="78"/>
      <c r="GJ113" s="78"/>
      <c r="GK113" s="78"/>
      <c r="GL113" s="78"/>
      <c r="GM113" s="78"/>
      <c r="GN113" s="78"/>
      <c r="GO113" s="78"/>
      <c r="GP113" s="78"/>
      <c r="GQ113" s="78"/>
      <c r="GR113" s="78"/>
      <c r="GS113" s="78"/>
      <c r="GT113" s="78"/>
      <c r="GU113" s="78"/>
      <c r="GV113" s="78"/>
      <c r="GW113" s="78"/>
      <c r="GX113" s="78"/>
      <c r="GY113" s="78"/>
      <c r="GZ113" s="78"/>
      <c r="HA113" s="78"/>
      <c r="HB113" s="78"/>
      <c r="HC113" s="78"/>
      <c r="HD113" s="78"/>
      <c r="HE113" s="78"/>
      <c r="HF113" s="78"/>
      <c r="HG113" s="78"/>
      <c r="HH113" s="78"/>
      <c r="HI113" s="78"/>
      <c r="HJ113" s="78"/>
      <c r="HK113" s="78"/>
      <c r="HL113" s="78"/>
      <c r="HM113" s="78"/>
      <c r="HN113" s="78"/>
      <c r="HO113" s="78"/>
      <c r="HP113" s="78"/>
      <c r="HQ113" s="78"/>
      <c r="HR113" s="78"/>
      <c r="HS113" s="78"/>
      <c r="HT113" s="78"/>
      <c r="HU113" s="78"/>
      <c r="HV113" s="78"/>
      <c r="HW113" s="78"/>
      <c r="HX113" s="78"/>
      <c r="HY113" s="78"/>
      <c r="HZ113" s="78"/>
      <c r="IA113" s="78"/>
      <c r="IB113" s="78"/>
      <c r="IC113" s="78"/>
      <c r="ID113" s="78"/>
      <c r="IE113" s="78"/>
      <c r="IF113" s="78"/>
      <c r="IG113" s="78"/>
      <c r="IH113" s="78"/>
      <c r="II113" s="78"/>
      <c r="IJ113" s="78"/>
      <c r="IK113" s="78"/>
      <c r="IL113" s="78"/>
      <c r="IM113" s="78"/>
      <c r="IN113" s="78"/>
      <c r="IO113" s="78"/>
      <c r="IP113" s="78"/>
      <c r="IQ113" s="78"/>
      <c r="IR113" s="78"/>
      <c r="IS113" s="78"/>
    </row>
    <row r="114" spans="1:253" ht="15">
      <c r="A114" s="40" t="s">
        <v>178</v>
      </c>
      <c r="B114" s="40" t="s">
        <v>183</v>
      </c>
      <c r="C114" s="40" t="s">
        <v>184</v>
      </c>
      <c r="D114" s="41" t="s">
        <v>96</v>
      </c>
      <c r="E114" s="40" t="s">
        <v>185</v>
      </c>
      <c r="F114" s="42" t="s">
        <v>186</v>
      </c>
      <c r="G114" s="43">
        <v>42353</v>
      </c>
      <c r="H114" s="43">
        <v>42425</v>
      </c>
      <c r="I114" s="40">
        <f t="shared" si="68"/>
        <v>72</v>
      </c>
      <c r="J114" s="43">
        <v>42425</v>
      </c>
      <c r="K114" s="44">
        <f t="shared" si="69"/>
        <v>72</v>
      </c>
      <c r="L114" s="43">
        <v>42626</v>
      </c>
      <c r="M114" s="43">
        <v>42920</v>
      </c>
      <c r="N114" s="40">
        <f t="shared" si="70"/>
        <v>567</v>
      </c>
      <c r="O114" s="45">
        <f t="shared" si="71"/>
        <v>1.5527777777777778</v>
      </c>
      <c r="P114" s="45">
        <f t="shared" si="72"/>
        <v>9.8</v>
      </c>
      <c r="Q114" s="45">
        <f t="shared" si="73"/>
        <v>6.800000000000001</v>
      </c>
      <c r="R114" s="46" t="s">
        <v>24</v>
      </c>
      <c r="S114" s="48">
        <v>0</v>
      </c>
      <c r="T114" s="48">
        <v>0</v>
      </c>
      <c r="U114" s="48">
        <v>0</v>
      </c>
      <c r="V114" s="48">
        <v>0</v>
      </c>
      <c r="W114" s="48">
        <v>349542</v>
      </c>
      <c r="X114" s="48">
        <v>10</v>
      </c>
      <c r="Y114" s="48">
        <v>6</v>
      </c>
      <c r="Z114" s="48">
        <v>3</v>
      </c>
      <c r="AA114" s="48">
        <f t="shared" si="66"/>
        <v>3</v>
      </c>
      <c r="AB114" s="48">
        <v>600</v>
      </c>
      <c r="AC114" s="48">
        <v>200</v>
      </c>
      <c r="AD114" s="48">
        <f t="shared" si="80"/>
        <v>400</v>
      </c>
      <c r="AE114" s="49">
        <f>(AD114/AB114)*100</f>
        <v>66.66666666666666</v>
      </c>
      <c r="AF114" s="48">
        <v>14520</v>
      </c>
      <c r="AG114" s="48">
        <v>2904</v>
      </c>
      <c r="AH114" s="48">
        <f t="shared" si="74"/>
        <v>17424</v>
      </c>
      <c r="AI114" s="48">
        <v>0</v>
      </c>
      <c r="AJ114" s="48">
        <v>0</v>
      </c>
      <c r="AK114" s="48">
        <v>0</v>
      </c>
      <c r="AL114" s="48">
        <v>0</v>
      </c>
      <c r="AM114" s="48">
        <f>AK114*AL114</f>
        <v>0</v>
      </c>
      <c r="AN114" s="48">
        <v>0</v>
      </c>
      <c r="AO114" s="48">
        <v>0</v>
      </c>
      <c r="AP114" s="50"/>
      <c r="AQ114" s="48">
        <v>349542</v>
      </c>
      <c r="AR114" s="50">
        <f t="shared" si="79"/>
        <v>1</v>
      </c>
      <c r="AS114" s="48">
        <f t="shared" si="75"/>
        <v>17424</v>
      </c>
      <c r="AT114" s="50">
        <f t="shared" si="67"/>
        <v>1</v>
      </c>
      <c r="AU114" s="48">
        <f t="shared" si="76"/>
        <v>0</v>
      </c>
      <c r="AV114" s="48">
        <f t="shared" si="77"/>
        <v>366966</v>
      </c>
      <c r="AW114" s="40">
        <v>8</v>
      </c>
      <c r="AX114" s="40">
        <v>23</v>
      </c>
      <c r="AY114" s="40">
        <v>0</v>
      </c>
      <c r="AZ114" s="40">
        <f t="shared" si="78"/>
        <v>31</v>
      </c>
      <c r="BA114" s="42" t="s">
        <v>162</v>
      </c>
      <c r="BB114" s="78"/>
      <c r="BC114" s="78"/>
      <c r="BD114" s="78"/>
      <c r="BE114" s="78"/>
      <c r="BF114" s="78"/>
      <c r="BG114" s="78"/>
      <c r="BH114" s="78"/>
      <c r="BI114" s="78"/>
      <c r="BJ114" s="78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78"/>
      <c r="BX114" s="78"/>
      <c r="BY114" s="78"/>
      <c r="BZ114" s="78"/>
      <c r="CA114" s="78"/>
      <c r="CB114" s="78"/>
      <c r="CC114" s="78"/>
      <c r="CD114" s="7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  <c r="FO114" s="78"/>
      <c r="FP114" s="78"/>
      <c r="FQ114" s="78"/>
      <c r="FR114" s="78"/>
      <c r="FS114" s="78"/>
      <c r="FT114" s="78"/>
      <c r="FU114" s="78"/>
      <c r="FV114" s="78"/>
      <c r="FW114" s="78"/>
      <c r="FX114" s="78"/>
      <c r="FY114" s="78"/>
      <c r="FZ114" s="78"/>
      <c r="GA114" s="78"/>
      <c r="GB114" s="78"/>
      <c r="GC114" s="78"/>
      <c r="GD114" s="78"/>
      <c r="GE114" s="78"/>
      <c r="GF114" s="78"/>
      <c r="GG114" s="78"/>
      <c r="GH114" s="78"/>
      <c r="GI114" s="78"/>
      <c r="GJ114" s="78"/>
      <c r="GK114" s="78"/>
      <c r="GL114" s="78"/>
      <c r="GM114" s="78"/>
      <c r="GN114" s="78"/>
      <c r="GO114" s="78"/>
      <c r="GP114" s="78"/>
      <c r="GQ114" s="78"/>
      <c r="GR114" s="78"/>
      <c r="GS114" s="78"/>
      <c r="GT114" s="78"/>
      <c r="GU114" s="78"/>
      <c r="GV114" s="78"/>
      <c r="GW114" s="78"/>
      <c r="GX114" s="78"/>
      <c r="GY114" s="78"/>
      <c r="GZ114" s="78"/>
      <c r="HA114" s="78"/>
      <c r="HB114" s="78"/>
      <c r="HC114" s="78"/>
      <c r="HD114" s="78"/>
      <c r="HE114" s="78"/>
      <c r="HF114" s="78"/>
      <c r="HG114" s="78"/>
      <c r="HH114" s="78"/>
      <c r="HI114" s="78"/>
      <c r="HJ114" s="78"/>
      <c r="HK114" s="78"/>
      <c r="HL114" s="78"/>
      <c r="HM114" s="78"/>
      <c r="HN114" s="78"/>
      <c r="HO114" s="78"/>
      <c r="HP114" s="78"/>
      <c r="HQ114" s="78"/>
      <c r="HR114" s="78"/>
      <c r="HS114" s="78"/>
      <c r="HT114" s="78"/>
      <c r="HU114" s="78"/>
      <c r="HV114" s="78"/>
      <c r="HW114" s="78"/>
      <c r="HX114" s="78"/>
      <c r="HY114" s="78"/>
      <c r="HZ114" s="78"/>
      <c r="IA114" s="78"/>
      <c r="IB114" s="78"/>
      <c r="IC114" s="78"/>
      <c r="ID114" s="78"/>
      <c r="IE114" s="78"/>
      <c r="IF114" s="78"/>
      <c r="IG114" s="78"/>
      <c r="IH114" s="78"/>
      <c r="II114" s="78"/>
      <c r="IJ114" s="78"/>
      <c r="IK114" s="78"/>
      <c r="IL114" s="78"/>
      <c r="IM114" s="78"/>
      <c r="IN114" s="78"/>
      <c r="IO114" s="78"/>
      <c r="IP114" s="78"/>
      <c r="IQ114" s="78"/>
      <c r="IR114" s="78"/>
      <c r="IS114" s="78"/>
    </row>
    <row r="115" spans="1:253" ht="15">
      <c r="A115" s="40" t="s">
        <v>565</v>
      </c>
      <c r="B115" s="40" t="s">
        <v>566</v>
      </c>
      <c r="C115" s="40" t="s">
        <v>567</v>
      </c>
      <c r="D115" s="53">
        <v>1.3333333333333333</v>
      </c>
      <c r="E115" s="40" t="s">
        <v>568</v>
      </c>
      <c r="F115" s="42" t="s">
        <v>569</v>
      </c>
      <c r="G115" s="43">
        <v>40555</v>
      </c>
      <c r="H115" s="43">
        <v>40626</v>
      </c>
      <c r="I115" s="40">
        <f t="shared" si="68"/>
        <v>71</v>
      </c>
      <c r="J115" s="43">
        <v>40626</v>
      </c>
      <c r="K115" s="44">
        <f t="shared" si="69"/>
        <v>71</v>
      </c>
      <c r="L115" s="43">
        <v>40763</v>
      </c>
      <c r="M115" s="43">
        <v>42643</v>
      </c>
      <c r="N115" s="40">
        <f t="shared" si="70"/>
        <v>2088</v>
      </c>
      <c r="O115" s="45">
        <f t="shared" si="71"/>
        <v>5.716666666666667</v>
      </c>
      <c r="P115" s="45">
        <f t="shared" si="72"/>
        <v>62.666666666666664</v>
      </c>
      <c r="Q115" s="45">
        <f t="shared" si="73"/>
        <v>59.666666666666664</v>
      </c>
      <c r="R115" s="46" t="s">
        <v>24</v>
      </c>
      <c r="S115" s="48">
        <v>0</v>
      </c>
      <c r="T115" s="48">
        <v>0</v>
      </c>
      <c r="U115" s="48">
        <v>0</v>
      </c>
      <c r="V115" s="48">
        <v>0</v>
      </c>
      <c r="W115" s="48">
        <v>641791</v>
      </c>
      <c r="X115" s="48">
        <v>12</v>
      </c>
      <c r="Y115" s="48">
        <v>4</v>
      </c>
      <c r="Z115" s="48">
        <v>0</v>
      </c>
      <c r="AA115" s="48">
        <f t="shared" si="66"/>
        <v>0</v>
      </c>
      <c r="AB115" s="48">
        <v>0</v>
      </c>
      <c r="AC115" s="48">
        <v>0</v>
      </c>
      <c r="AD115" s="48">
        <f t="shared" si="80"/>
        <v>0</v>
      </c>
      <c r="AE115" s="49">
        <v>0</v>
      </c>
      <c r="AF115" s="48">
        <v>54330</v>
      </c>
      <c r="AG115" s="48">
        <v>10866</v>
      </c>
      <c r="AH115" s="48">
        <f t="shared" si="74"/>
        <v>65196</v>
      </c>
      <c r="AI115" s="48">
        <v>0</v>
      </c>
      <c r="AJ115" s="48">
        <v>0</v>
      </c>
      <c r="AK115" s="48">
        <v>0</v>
      </c>
      <c r="AL115" s="48">
        <v>0</v>
      </c>
      <c r="AM115" s="48">
        <f>AK115*AL115</f>
        <v>0</v>
      </c>
      <c r="AN115" s="48">
        <v>0</v>
      </c>
      <c r="AO115" s="48">
        <v>0</v>
      </c>
      <c r="AP115" s="50"/>
      <c r="AQ115" s="48">
        <v>197881</v>
      </c>
      <c r="AR115" s="50">
        <f t="shared" si="79"/>
        <v>0.30832623081345795</v>
      </c>
      <c r="AS115" s="48">
        <f t="shared" si="75"/>
        <v>65196</v>
      </c>
      <c r="AT115" s="50">
        <f t="shared" si="67"/>
        <v>1</v>
      </c>
      <c r="AU115" s="48">
        <f t="shared" si="76"/>
        <v>0</v>
      </c>
      <c r="AV115" s="48">
        <f t="shared" si="77"/>
        <v>263077</v>
      </c>
      <c r="AW115" s="40">
        <v>8</v>
      </c>
      <c r="AX115" s="40">
        <v>34</v>
      </c>
      <c r="AY115" s="40">
        <v>3</v>
      </c>
      <c r="AZ115" s="40">
        <f t="shared" si="78"/>
        <v>45</v>
      </c>
      <c r="BA115" s="42" t="s">
        <v>162</v>
      </c>
      <c r="BB115" s="78"/>
      <c r="BC115" s="78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  <c r="BX115" s="78"/>
      <c r="BY115" s="78"/>
      <c r="BZ115" s="78"/>
      <c r="CA115" s="78"/>
      <c r="CB115" s="78"/>
      <c r="CC115" s="78"/>
      <c r="CD115" s="7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  <c r="FO115" s="78"/>
      <c r="FP115" s="78"/>
      <c r="FQ115" s="78"/>
      <c r="FR115" s="78"/>
      <c r="FS115" s="78"/>
      <c r="FT115" s="78"/>
      <c r="FU115" s="78"/>
      <c r="FV115" s="78"/>
      <c r="FW115" s="78"/>
      <c r="FX115" s="78"/>
      <c r="FY115" s="78"/>
      <c r="FZ115" s="78"/>
      <c r="GA115" s="78"/>
      <c r="GB115" s="78"/>
      <c r="GC115" s="78"/>
      <c r="GD115" s="78"/>
      <c r="GE115" s="78"/>
      <c r="GF115" s="78"/>
      <c r="GG115" s="78"/>
      <c r="GH115" s="78"/>
      <c r="GI115" s="78"/>
      <c r="GJ115" s="78"/>
      <c r="GK115" s="78"/>
      <c r="GL115" s="78"/>
      <c r="GM115" s="78"/>
      <c r="GN115" s="78"/>
      <c r="GO115" s="78"/>
      <c r="GP115" s="78"/>
      <c r="GQ115" s="78"/>
      <c r="GR115" s="78"/>
      <c r="GS115" s="78"/>
      <c r="GT115" s="78"/>
      <c r="GU115" s="78"/>
      <c r="GV115" s="78"/>
      <c r="GW115" s="78"/>
      <c r="GX115" s="78"/>
      <c r="GY115" s="78"/>
      <c r="GZ115" s="78"/>
      <c r="HA115" s="78"/>
      <c r="HB115" s="78"/>
      <c r="HC115" s="78"/>
      <c r="HD115" s="78"/>
      <c r="HE115" s="78"/>
      <c r="HF115" s="78"/>
      <c r="HG115" s="78"/>
      <c r="HH115" s="78"/>
      <c r="HI115" s="78"/>
      <c r="HJ115" s="78"/>
      <c r="HK115" s="78"/>
      <c r="HL115" s="78"/>
      <c r="HM115" s="78"/>
      <c r="HN115" s="78"/>
      <c r="HO115" s="78"/>
      <c r="HP115" s="78"/>
      <c r="HQ115" s="78"/>
      <c r="HR115" s="78"/>
      <c r="HS115" s="78"/>
      <c r="HT115" s="78"/>
      <c r="HU115" s="78"/>
      <c r="HV115" s="78"/>
      <c r="HW115" s="78"/>
      <c r="HX115" s="78"/>
      <c r="HY115" s="78"/>
      <c r="HZ115" s="78"/>
      <c r="IA115" s="78"/>
      <c r="IB115" s="78"/>
      <c r="IC115" s="78"/>
      <c r="ID115" s="78"/>
      <c r="IE115" s="78"/>
      <c r="IF115" s="78"/>
      <c r="IG115" s="78"/>
      <c r="IH115" s="78"/>
      <c r="II115" s="78"/>
      <c r="IJ115" s="78"/>
      <c r="IK115" s="78"/>
      <c r="IL115" s="78"/>
      <c r="IM115" s="78"/>
      <c r="IN115" s="78"/>
      <c r="IO115" s="78"/>
      <c r="IP115" s="78"/>
      <c r="IQ115" s="78"/>
      <c r="IR115" s="78"/>
      <c r="IS115" s="78"/>
    </row>
    <row r="116" spans="1:253" ht="15">
      <c r="A116" s="40" t="s">
        <v>562</v>
      </c>
      <c r="B116" s="40" t="s">
        <v>563</v>
      </c>
      <c r="C116" s="40" t="s">
        <v>564</v>
      </c>
      <c r="D116" s="41" t="s">
        <v>585</v>
      </c>
      <c r="E116" s="40" t="s">
        <v>238</v>
      </c>
      <c r="F116" s="42" t="s">
        <v>239</v>
      </c>
      <c r="G116" s="43">
        <v>41080</v>
      </c>
      <c r="H116" s="43">
        <v>41165</v>
      </c>
      <c r="I116" s="40">
        <f t="shared" si="68"/>
        <v>85</v>
      </c>
      <c r="J116" s="43">
        <v>41165</v>
      </c>
      <c r="K116" s="44">
        <f t="shared" si="69"/>
        <v>85</v>
      </c>
      <c r="L116" s="43">
        <v>41214</v>
      </c>
      <c r="M116" s="43">
        <v>43053</v>
      </c>
      <c r="N116" s="40">
        <f t="shared" si="70"/>
        <v>1973</v>
      </c>
      <c r="O116" s="45">
        <f t="shared" si="71"/>
        <v>5.4</v>
      </c>
      <c r="P116" s="45">
        <f t="shared" si="72"/>
        <v>61.3</v>
      </c>
      <c r="Q116" s="45">
        <f t="shared" si="73"/>
        <v>58.3</v>
      </c>
      <c r="R116" s="46" t="s">
        <v>24</v>
      </c>
      <c r="S116" s="48">
        <v>0</v>
      </c>
      <c r="T116" s="48">
        <v>0</v>
      </c>
      <c r="U116" s="48">
        <v>0</v>
      </c>
      <c r="V116" s="48">
        <v>0</v>
      </c>
      <c r="W116" s="48">
        <v>287724.23</v>
      </c>
      <c r="X116" s="48">
        <v>9</v>
      </c>
      <c r="Y116" s="48">
        <v>1</v>
      </c>
      <c r="Z116" s="48">
        <v>0</v>
      </c>
      <c r="AA116" s="48">
        <f t="shared" si="66"/>
        <v>0</v>
      </c>
      <c r="AB116" s="48">
        <v>0</v>
      </c>
      <c r="AC116" s="48">
        <v>0</v>
      </c>
      <c r="AD116" s="48">
        <f t="shared" si="80"/>
        <v>0</v>
      </c>
      <c r="AE116" s="49">
        <v>0</v>
      </c>
      <c r="AF116" s="48">
        <v>56250</v>
      </c>
      <c r="AG116" s="48">
        <v>11389</v>
      </c>
      <c r="AH116" s="48">
        <f t="shared" si="74"/>
        <v>67639</v>
      </c>
      <c r="AI116" s="48">
        <v>0</v>
      </c>
      <c r="AJ116" s="48">
        <v>0</v>
      </c>
      <c r="AK116" s="48">
        <v>0</v>
      </c>
      <c r="AL116" s="48">
        <v>0</v>
      </c>
      <c r="AM116" s="48">
        <f>AK116*AL116</f>
        <v>0</v>
      </c>
      <c r="AN116" s="48">
        <v>0</v>
      </c>
      <c r="AO116" s="48">
        <v>0</v>
      </c>
      <c r="AP116" s="50"/>
      <c r="AQ116" s="48">
        <v>114678</v>
      </c>
      <c r="AR116" s="50">
        <f t="shared" si="79"/>
        <v>0.3985691437943895</v>
      </c>
      <c r="AS116" s="48">
        <f t="shared" si="75"/>
        <v>67639</v>
      </c>
      <c r="AT116" s="50">
        <f t="shared" si="67"/>
        <v>1</v>
      </c>
      <c r="AU116" s="48">
        <f t="shared" si="76"/>
        <v>0</v>
      </c>
      <c r="AV116" s="48">
        <f t="shared" si="77"/>
        <v>182317</v>
      </c>
      <c r="AW116" s="40">
        <v>15</v>
      </c>
      <c r="AX116" s="40">
        <v>46</v>
      </c>
      <c r="AY116" s="40">
        <v>0</v>
      </c>
      <c r="AZ116" s="40">
        <f t="shared" si="78"/>
        <v>61</v>
      </c>
      <c r="BA116" s="42" t="s">
        <v>162</v>
      </c>
      <c r="BB116" s="78"/>
      <c r="BC116" s="78"/>
      <c r="BD116" s="78"/>
      <c r="BE116" s="78"/>
      <c r="BF116" s="78"/>
      <c r="BG116" s="78"/>
      <c r="BH116" s="78"/>
      <c r="BI116" s="78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/>
      <c r="BX116" s="78"/>
      <c r="BY116" s="78"/>
      <c r="BZ116" s="78"/>
      <c r="CA116" s="78"/>
      <c r="CB116" s="78"/>
      <c r="CC116" s="78"/>
      <c r="CD116" s="7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  <c r="FO116" s="78"/>
      <c r="FP116" s="78"/>
      <c r="FQ116" s="78"/>
      <c r="FR116" s="78"/>
      <c r="FS116" s="78"/>
      <c r="FT116" s="78"/>
      <c r="FU116" s="78"/>
      <c r="FV116" s="78"/>
      <c r="FW116" s="78"/>
      <c r="FX116" s="78"/>
      <c r="FY116" s="78"/>
      <c r="FZ116" s="78"/>
      <c r="GA116" s="78"/>
      <c r="GB116" s="78"/>
      <c r="GC116" s="78"/>
      <c r="GD116" s="78"/>
      <c r="GE116" s="78"/>
      <c r="GF116" s="78"/>
      <c r="GG116" s="78"/>
      <c r="GH116" s="78"/>
      <c r="GI116" s="78"/>
      <c r="GJ116" s="78"/>
      <c r="GK116" s="78"/>
      <c r="GL116" s="78"/>
      <c r="GM116" s="78"/>
      <c r="GN116" s="78"/>
      <c r="GO116" s="78"/>
      <c r="GP116" s="78"/>
      <c r="GQ116" s="78"/>
      <c r="GR116" s="78"/>
      <c r="GS116" s="78"/>
      <c r="GT116" s="78"/>
      <c r="GU116" s="78"/>
      <c r="GV116" s="78"/>
      <c r="GW116" s="78"/>
      <c r="GX116" s="78"/>
      <c r="GY116" s="78"/>
      <c r="GZ116" s="78"/>
      <c r="HA116" s="78"/>
      <c r="HB116" s="78"/>
      <c r="HC116" s="78"/>
      <c r="HD116" s="78"/>
      <c r="HE116" s="78"/>
      <c r="HF116" s="78"/>
      <c r="HG116" s="78"/>
      <c r="HH116" s="78"/>
      <c r="HI116" s="78"/>
      <c r="HJ116" s="78"/>
      <c r="HK116" s="78"/>
      <c r="HL116" s="78"/>
      <c r="HM116" s="78"/>
      <c r="HN116" s="78"/>
      <c r="HO116" s="78"/>
      <c r="HP116" s="78"/>
      <c r="HQ116" s="78"/>
      <c r="HR116" s="78"/>
      <c r="HS116" s="78"/>
      <c r="HT116" s="78"/>
      <c r="HU116" s="78"/>
      <c r="HV116" s="78"/>
      <c r="HW116" s="78"/>
      <c r="HX116" s="78"/>
      <c r="HY116" s="78"/>
      <c r="HZ116" s="78"/>
      <c r="IA116" s="78"/>
      <c r="IB116" s="78"/>
      <c r="IC116" s="78"/>
      <c r="ID116" s="78"/>
      <c r="IE116" s="78"/>
      <c r="IF116" s="78"/>
      <c r="IG116" s="78"/>
      <c r="IH116" s="78"/>
      <c r="II116" s="78"/>
      <c r="IJ116" s="78"/>
      <c r="IK116" s="78"/>
      <c r="IL116" s="78"/>
      <c r="IM116" s="78"/>
      <c r="IN116" s="78"/>
      <c r="IO116" s="78"/>
      <c r="IP116" s="78"/>
      <c r="IQ116" s="78"/>
      <c r="IR116" s="78"/>
      <c r="IS116" s="78"/>
    </row>
    <row r="117" spans="1:253" ht="15">
      <c r="A117" s="40" t="s">
        <v>286</v>
      </c>
      <c r="B117" s="40" t="s">
        <v>287</v>
      </c>
      <c r="C117" s="40" t="s">
        <v>288</v>
      </c>
      <c r="D117" s="41" t="s">
        <v>579</v>
      </c>
      <c r="E117" s="40" t="s">
        <v>289</v>
      </c>
      <c r="F117" s="42" t="s">
        <v>290</v>
      </c>
      <c r="G117" s="43">
        <v>41171</v>
      </c>
      <c r="H117" s="43">
        <v>41228</v>
      </c>
      <c r="I117" s="40">
        <f t="shared" si="68"/>
        <v>57</v>
      </c>
      <c r="J117" s="43">
        <v>41228</v>
      </c>
      <c r="K117" s="44">
        <f t="shared" si="69"/>
        <v>57</v>
      </c>
      <c r="L117" s="43">
        <v>41362</v>
      </c>
      <c r="M117" s="43">
        <v>42473</v>
      </c>
      <c r="N117" s="40">
        <f t="shared" si="70"/>
        <v>1302</v>
      </c>
      <c r="O117" s="45">
        <f t="shared" si="71"/>
        <v>3.566666666666667</v>
      </c>
      <c r="P117" s="45">
        <f t="shared" si="72"/>
        <v>37.03333333333333</v>
      </c>
      <c r="Q117" s="45">
        <f t="shared" si="73"/>
        <v>34.03333333333333</v>
      </c>
      <c r="R117" s="46" t="s">
        <v>24</v>
      </c>
      <c r="S117" s="48">
        <v>0</v>
      </c>
      <c r="T117" s="48">
        <v>0</v>
      </c>
      <c r="U117" s="48">
        <v>0</v>
      </c>
      <c r="V117" s="48">
        <v>0</v>
      </c>
      <c r="W117" s="48">
        <v>224121</v>
      </c>
      <c r="X117" s="48">
        <v>6</v>
      </c>
      <c r="Y117" s="48">
        <v>1</v>
      </c>
      <c r="Z117" s="48">
        <v>1</v>
      </c>
      <c r="AA117" s="48">
        <f t="shared" si="66"/>
        <v>1</v>
      </c>
      <c r="AB117" s="48">
        <v>200</v>
      </c>
      <c r="AC117" s="48">
        <v>200</v>
      </c>
      <c r="AD117" s="48">
        <f t="shared" si="80"/>
        <v>0</v>
      </c>
      <c r="AE117" s="49">
        <f>(AD117/AB117)*100</f>
        <v>0</v>
      </c>
      <c r="AF117" s="48">
        <v>33577</v>
      </c>
      <c r="AG117" s="48">
        <v>8082</v>
      </c>
      <c r="AH117" s="48">
        <f t="shared" si="74"/>
        <v>41659</v>
      </c>
      <c r="AI117" s="48">
        <v>0</v>
      </c>
      <c r="AJ117" s="48">
        <v>0</v>
      </c>
      <c r="AK117" s="48">
        <v>0</v>
      </c>
      <c r="AL117" s="48">
        <v>0</v>
      </c>
      <c r="AM117" s="48">
        <v>0</v>
      </c>
      <c r="AN117" s="48">
        <v>0</v>
      </c>
      <c r="AO117" s="48">
        <v>0</v>
      </c>
      <c r="AP117" s="50"/>
      <c r="AQ117" s="48">
        <v>224121</v>
      </c>
      <c r="AR117" s="50">
        <f t="shared" si="79"/>
        <v>1</v>
      </c>
      <c r="AS117" s="48">
        <f t="shared" si="75"/>
        <v>41659</v>
      </c>
      <c r="AT117" s="50">
        <f t="shared" si="67"/>
        <v>1</v>
      </c>
      <c r="AU117" s="48">
        <f t="shared" si="76"/>
        <v>0</v>
      </c>
      <c r="AV117" s="48">
        <f t="shared" si="77"/>
        <v>265780</v>
      </c>
      <c r="AW117" s="40">
        <v>11</v>
      </c>
      <c r="AX117" s="40">
        <v>24</v>
      </c>
      <c r="AY117" s="40">
        <v>0</v>
      </c>
      <c r="AZ117" s="40">
        <f t="shared" si="78"/>
        <v>35</v>
      </c>
      <c r="BA117" s="42" t="s">
        <v>162</v>
      </c>
      <c r="BB117" s="78"/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/>
      <c r="BX117" s="78"/>
      <c r="BY117" s="78"/>
      <c r="BZ117" s="78"/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  <c r="FO117" s="78"/>
      <c r="FP117" s="78"/>
      <c r="FQ117" s="78"/>
      <c r="FR117" s="78"/>
      <c r="FS117" s="78"/>
      <c r="FT117" s="78"/>
      <c r="FU117" s="78"/>
      <c r="FV117" s="78"/>
      <c r="FW117" s="78"/>
      <c r="FX117" s="78"/>
      <c r="FY117" s="78"/>
      <c r="FZ117" s="78"/>
      <c r="GA117" s="78"/>
      <c r="GB117" s="78"/>
      <c r="GC117" s="78"/>
      <c r="GD117" s="78"/>
      <c r="GE117" s="78"/>
      <c r="GF117" s="78"/>
      <c r="GG117" s="78"/>
      <c r="GH117" s="78"/>
      <c r="GI117" s="78"/>
      <c r="GJ117" s="78"/>
      <c r="GK117" s="78"/>
      <c r="GL117" s="78"/>
      <c r="GM117" s="78"/>
      <c r="GN117" s="78"/>
      <c r="GO117" s="78"/>
      <c r="GP117" s="78"/>
      <c r="GQ117" s="78"/>
      <c r="GR117" s="78"/>
      <c r="GS117" s="78"/>
      <c r="GT117" s="78"/>
      <c r="GU117" s="78"/>
      <c r="GV117" s="78"/>
      <c r="GW117" s="78"/>
      <c r="GX117" s="78"/>
      <c r="GY117" s="78"/>
      <c r="GZ117" s="78"/>
      <c r="HA117" s="78"/>
      <c r="HB117" s="78"/>
      <c r="HC117" s="78"/>
      <c r="HD117" s="78"/>
      <c r="HE117" s="78"/>
      <c r="HF117" s="78"/>
      <c r="HG117" s="78"/>
      <c r="HH117" s="78"/>
      <c r="HI117" s="78"/>
      <c r="HJ117" s="78"/>
      <c r="HK117" s="78"/>
      <c r="HL117" s="78"/>
      <c r="HM117" s="78"/>
      <c r="HN117" s="78"/>
      <c r="HO117" s="78"/>
      <c r="HP117" s="78"/>
      <c r="HQ117" s="78"/>
      <c r="HR117" s="78"/>
      <c r="HS117" s="78"/>
      <c r="HT117" s="78"/>
      <c r="HU117" s="78"/>
      <c r="HV117" s="78"/>
      <c r="HW117" s="78"/>
      <c r="HX117" s="78"/>
      <c r="HY117" s="78"/>
      <c r="HZ117" s="78"/>
      <c r="IA117" s="78"/>
      <c r="IB117" s="78"/>
      <c r="IC117" s="78"/>
      <c r="ID117" s="78"/>
      <c r="IE117" s="78"/>
      <c r="IF117" s="78"/>
      <c r="IG117" s="78"/>
      <c r="IH117" s="78"/>
      <c r="II117" s="78"/>
      <c r="IJ117" s="78"/>
      <c r="IK117" s="78"/>
      <c r="IL117" s="78"/>
      <c r="IM117" s="78"/>
      <c r="IN117" s="78"/>
      <c r="IO117" s="78"/>
      <c r="IP117" s="78"/>
      <c r="IQ117" s="78"/>
      <c r="IR117" s="78"/>
      <c r="IS117" s="78"/>
    </row>
    <row r="118" spans="1:253" s="64" customFormat="1" ht="15">
      <c r="A118" s="40" t="s">
        <v>299</v>
      </c>
      <c r="B118" s="40" t="s">
        <v>300</v>
      </c>
      <c r="C118" s="40" t="s">
        <v>301</v>
      </c>
      <c r="D118" s="41" t="s">
        <v>96</v>
      </c>
      <c r="E118" s="40" t="s">
        <v>302</v>
      </c>
      <c r="F118" s="42" t="s">
        <v>186</v>
      </c>
      <c r="G118" s="43">
        <v>41386</v>
      </c>
      <c r="H118" s="43">
        <v>41513</v>
      </c>
      <c r="I118" s="40">
        <f t="shared" si="68"/>
        <v>127</v>
      </c>
      <c r="J118" s="43">
        <v>41513</v>
      </c>
      <c r="K118" s="44">
        <f t="shared" si="69"/>
        <v>127</v>
      </c>
      <c r="L118" s="43">
        <v>41654</v>
      </c>
      <c r="M118" s="43">
        <v>43052</v>
      </c>
      <c r="N118" s="40">
        <f t="shared" si="70"/>
        <v>1666</v>
      </c>
      <c r="O118" s="45">
        <f t="shared" si="71"/>
        <v>4.558333333333334</v>
      </c>
      <c r="P118" s="45">
        <f t="shared" si="72"/>
        <v>46.6</v>
      </c>
      <c r="Q118" s="45">
        <f t="shared" si="73"/>
        <v>43.6</v>
      </c>
      <c r="R118" s="46" t="s">
        <v>24</v>
      </c>
      <c r="S118" s="48">
        <v>0</v>
      </c>
      <c r="T118" s="48">
        <v>0</v>
      </c>
      <c r="U118" s="48">
        <v>0</v>
      </c>
      <c r="V118" s="48">
        <v>0</v>
      </c>
      <c r="W118" s="48">
        <v>320842</v>
      </c>
      <c r="X118" s="48">
        <v>4</v>
      </c>
      <c r="Y118" s="48">
        <v>0</v>
      </c>
      <c r="Z118" s="48">
        <v>0</v>
      </c>
      <c r="AA118" s="48">
        <f t="shared" si="66"/>
        <v>0</v>
      </c>
      <c r="AB118" s="48">
        <v>0</v>
      </c>
      <c r="AC118" s="48">
        <v>0</v>
      </c>
      <c r="AD118" s="48">
        <v>0</v>
      </c>
      <c r="AE118" s="49">
        <v>0</v>
      </c>
      <c r="AF118" s="48">
        <v>46282</v>
      </c>
      <c r="AG118" s="48">
        <v>9256</v>
      </c>
      <c r="AH118" s="48">
        <f t="shared" si="74"/>
        <v>55538</v>
      </c>
      <c r="AI118" s="48">
        <v>0</v>
      </c>
      <c r="AJ118" s="48">
        <v>0</v>
      </c>
      <c r="AK118" s="48">
        <v>0</v>
      </c>
      <c r="AL118" s="48">
        <v>0</v>
      </c>
      <c r="AM118" s="48">
        <v>0</v>
      </c>
      <c r="AN118" s="48">
        <v>0</v>
      </c>
      <c r="AO118" s="48">
        <v>0</v>
      </c>
      <c r="AP118" s="50"/>
      <c r="AQ118" s="48">
        <v>320841</v>
      </c>
      <c r="AR118" s="50">
        <f t="shared" si="79"/>
        <v>0.9999968832010772</v>
      </c>
      <c r="AS118" s="48">
        <f t="shared" si="75"/>
        <v>55538</v>
      </c>
      <c r="AT118" s="50">
        <f t="shared" si="67"/>
        <v>1</v>
      </c>
      <c r="AU118" s="48">
        <f t="shared" si="76"/>
        <v>0</v>
      </c>
      <c r="AV118" s="48">
        <f t="shared" si="77"/>
        <v>376379</v>
      </c>
      <c r="AW118" s="40">
        <v>11</v>
      </c>
      <c r="AX118" s="40">
        <v>32</v>
      </c>
      <c r="AY118" s="40">
        <v>0</v>
      </c>
      <c r="AZ118" s="40">
        <f t="shared" si="78"/>
        <v>43</v>
      </c>
      <c r="BA118" s="42" t="s">
        <v>162</v>
      </c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  <c r="FO118" s="78"/>
      <c r="FP118" s="78"/>
      <c r="FQ118" s="78"/>
      <c r="FR118" s="78"/>
      <c r="FS118" s="78"/>
      <c r="FT118" s="78"/>
      <c r="FU118" s="78"/>
      <c r="FV118" s="78"/>
      <c r="FW118" s="78"/>
      <c r="FX118" s="78"/>
      <c r="FY118" s="78"/>
      <c r="FZ118" s="78"/>
      <c r="GA118" s="78"/>
      <c r="GB118" s="78"/>
      <c r="GC118" s="78"/>
      <c r="GD118" s="78"/>
      <c r="GE118" s="78"/>
      <c r="GF118" s="78"/>
      <c r="GG118" s="78"/>
      <c r="GH118" s="78"/>
      <c r="GI118" s="78"/>
      <c r="GJ118" s="78"/>
      <c r="GK118" s="78"/>
      <c r="GL118" s="78"/>
      <c r="GM118" s="78"/>
      <c r="GN118" s="78"/>
      <c r="GO118" s="78"/>
      <c r="GP118" s="78"/>
      <c r="GQ118" s="78"/>
      <c r="GR118" s="78"/>
      <c r="GS118" s="78"/>
      <c r="GT118" s="78"/>
      <c r="GU118" s="78"/>
      <c r="GV118" s="78"/>
      <c r="GW118" s="78"/>
      <c r="GX118" s="78"/>
      <c r="GY118" s="78"/>
      <c r="GZ118" s="78"/>
      <c r="HA118" s="78"/>
      <c r="HB118" s="78"/>
      <c r="HC118" s="78"/>
      <c r="HD118" s="78"/>
      <c r="HE118" s="78"/>
      <c r="HF118" s="78"/>
      <c r="HG118" s="78"/>
      <c r="HH118" s="78"/>
      <c r="HI118" s="78"/>
      <c r="HJ118" s="78"/>
      <c r="HK118" s="78"/>
      <c r="HL118" s="78"/>
      <c r="HM118" s="78"/>
      <c r="HN118" s="78"/>
      <c r="HO118" s="78"/>
      <c r="HP118" s="78"/>
      <c r="HQ118" s="78"/>
      <c r="HR118" s="78"/>
      <c r="HS118" s="78"/>
      <c r="HT118" s="78"/>
      <c r="HU118" s="78"/>
      <c r="HV118" s="78"/>
      <c r="HW118" s="78"/>
      <c r="HX118" s="78"/>
      <c r="HY118" s="78"/>
      <c r="HZ118" s="78"/>
      <c r="IA118" s="78"/>
      <c r="IB118" s="78"/>
      <c r="IC118" s="78"/>
      <c r="ID118" s="78"/>
      <c r="IE118" s="78"/>
      <c r="IF118" s="78"/>
      <c r="IG118" s="78"/>
      <c r="IH118" s="78"/>
      <c r="II118" s="78"/>
      <c r="IJ118" s="78"/>
      <c r="IK118" s="78"/>
      <c r="IL118" s="78"/>
      <c r="IM118" s="78"/>
      <c r="IN118" s="78"/>
      <c r="IO118" s="78"/>
      <c r="IP118" s="78"/>
      <c r="IQ118" s="78"/>
      <c r="IR118" s="78"/>
      <c r="IS118" s="78"/>
    </row>
    <row r="119" spans="1:253" ht="15">
      <c r="A119" s="40" t="s">
        <v>294</v>
      </c>
      <c r="B119" s="40" t="s">
        <v>295</v>
      </c>
      <c r="C119" s="40" t="s">
        <v>296</v>
      </c>
      <c r="D119" s="41" t="s">
        <v>96</v>
      </c>
      <c r="E119" s="40" t="s">
        <v>297</v>
      </c>
      <c r="F119" s="42" t="s">
        <v>298</v>
      </c>
      <c r="G119" s="43">
        <v>41088</v>
      </c>
      <c r="H119" s="43">
        <v>41130</v>
      </c>
      <c r="I119" s="40">
        <f t="shared" si="68"/>
        <v>42</v>
      </c>
      <c r="J119" s="43">
        <v>41130</v>
      </c>
      <c r="K119" s="44">
        <f t="shared" si="69"/>
        <v>42</v>
      </c>
      <c r="L119" s="43">
        <v>41234</v>
      </c>
      <c r="M119" s="43">
        <v>42850</v>
      </c>
      <c r="N119" s="40">
        <f t="shared" si="70"/>
        <v>1762</v>
      </c>
      <c r="O119" s="45">
        <f t="shared" si="71"/>
        <v>4.825</v>
      </c>
      <c r="P119" s="45">
        <f t="shared" si="72"/>
        <v>53.86666666666667</v>
      </c>
      <c r="Q119" s="45">
        <f t="shared" si="73"/>
        <v>50.86666666666667</v>
      </c>
      <c r="R119" s="46" t="s">
        <v>24</v>
      </c>
      <c r="S119" s="48">
        <v>0</v>
      </c>
      <c r="T119" s="48">
        <v>0</v>
      </c>
      <c r="U119" s="48">
        <v>0</v>
      </c>
      <c r="V119" s="48">
        <v>0</v>
      </c>
      <c r="W119" s="48">
        <v>711073.61</v>
      </c>
      <c r="X119" s="48">
        <v>10</v>
      </c>
      <c r="Y119" s="48">
        <v>1</v>
      </c>
      <c r="Z119" s="48">
        <v>1</v>
      </c>
      <c r="AA119" s="48">
        <f t="shared" si="66"/>
        <v>1</v>
      </c>
      <c r="AB119" s="48">
        <v>200</v>
      </c>
      <c r="AC119" s="48">
        <v>200</v>
      </c>
      <c r="AD119" s="48">
        <f>AB119-AC119</f>
        <v>0</v>
      </c>
      <c r="AE119" s="49">
        <f>(AD119/AB119)*100</f>
        <v>0</v>
      </c>
      <c r="AF119" s="48">
        <v>47182</v>
      </c>
      <c r="AG119" s="48">
        <v>9436</v>
      </c>
      <c r="AH119" s="48">
        <f t="shared" si="74"/>
        <v>56618</v>
      </c>
      <c r="AI119" s="48">
        <v>0</v>
      </c>
      <c r="AJ119" s="48">
        <v>0</v>
      </c>
      <c r="AK119" s="48">
        <v>0</v>
      </c>
      <c r="AL119" s="48">
        <v>0</v>
      </c>
      <c r="AM119" s="48">
        <f>AK119*AL119</f>
        <v>0</v>
      </c>
      <c r="AN119" s="48">
        <v>0</v>
      </c>
      <c r="AO119" s="48">
        <v>0</v>
      </c>
      <c r="AP119" s="50"/>
      <c r="AQ119" s="48">
        <v>711073.61</v>
      </c>
      <c r="AR119" s="50">
        <f t="shared" si="79"/>
        <v>1</v>
      </c>
      <c r="AS119" s="48">
        <f t="shared" si="75"/>
        <v>56618</v>
      </c>
      <c r="AT119" s="50">
        <f t="shared" si="67"/>
        <v>1</v>
      </c>
      <c r="AU119" s="48">
        <f t="shared" si="76"/>
        <v>0</v>
      </c>
      <c r="AV119" s="48">
        <f t="shared" si="77"/>
        <v>767691.61</v>
      </c>
      <c r="AW119" s="40">
        <v>8</v>
      </c>
      <c r="AX119" s="40">
        <v>31</v>
      </c>
      <c r="AY119" s="40">
        <v>2</v>
      </c>
      <c r="AZ119" s="40">
        <f t="shared" si="78"/>
        <v>41</v>
      </c>
      <c r="BA119" s="42" t="s">
        <v>162</v>
      </c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  <c r="FO119" s="78"/>
      <c r="FP119" s="78"/>
      <c r="FQ119" s="78"/>
      <c r="FR119" s="78"/>
      <c r="FS119" s="78"/>
      <c r="FT119" s="78"/>
      <c r="FU119" s="78"/>
      <c r="FV119" s="78"/>
      <c r="FW119" s="78"/>
      <c r="FX119" s="78"/>
      <c r="FY119" s="78"/>
      <c r="FZ119" s="78"/>
      <c r="GA119" s="78"/>
      <c r="GB119" s="78"/>
      <c r="GC119" s="78"/>
      <c r="GD119" s="78"/>
      <c r="GE119" s="78"/>
      <c r="GF119" s="78"/>
      <c r="GG119" s="78"/>
      <c r="GH119" s="78"/>
      <c r="GI119" s="78"/>
      <c r="GJ119" s="78"/>
      <c r="GK119" s="78"/>
      <c r="GL119" s="78"/>
      <c r="GM119" s="78"/>
      <c r="GN119" s="78"/>
      <c r="GO119" s="78"/>
      <c r="GP119" s="78"/>
      <c r="GQ119" s="78"/>
      <c r="GR119" s="78"/>
      <c r="GS119" s="78"/>
      <c r="GT119" s="78"/>
      <c r="GU119" s="78"/>
      <c r="GV119" s="78"/>
      <c r="GW119" s="78"/>
      <c r="GX119" s="78"/>
      <c r="GY119" s="78"/>
      <c r="GZ119" s="78"/>
      <c r="HA119" s="78"/>
      <c r="HB119" s="78"/>
      <c r="HC119" s="78"/>
      <c r="HD119" s="78"/>
      <c r="HE119" s="78"/>
      <c r="HF119" s="78"/>
      <c r="HG119" s="78"/>
      <c r="HH119" s="78"/>
      <c r="HI119" s="78"/>
      <c r="HJ119" s="78"/>
      <c r="HK119" s="78"/>
      <c r="HL119" s="78"/>
      <c r="HM119" s="78"/>
      <c r="HN119" s="78"/>
      <c r="HO119" s="78"/>
      <c r="HP119" s="78"/>
      <c r="HQ119" s="78"/>
      <c r="HR119" s="78"/>
      <c r="HS119" s="78"/>
      <c r="HT119" s="78"/>
      <c r="HU119" s="78"/>
      <c r="HV119" s="78"/>
      <c r="HW119" s="78"/>
      <c r="HX119" s="78"/>
      <c r="HY119" s="78"/>
      <c r="HZ119" s="78"/>
      <c r="IA119" s="78"/>
      <c r="IB119" s="78"/>
      <c r="IC119" s="78"/>
      <c r="ID119" s="78"/>
      <c r="IE119" s="78"/>
      <c r="IF119" s="78"/>
      <c r="IG119" s="78"/>
      <c r="IH119" s="78"/>
      <c r="II119" s="78"/>
      <c r="IJ119" s="78"/>
      <c r="IK119" s="78"/>
      <c r="IL119" s="78"/>
      <c r="IM119" s="78"/>
      <c r="IN119" s="78"/>
      <c r="IO119" s="78"/>
      <c r="IP119" s="78"/>
      <c r="IQ119" s="78"/>
      <c r="IR119" s="78"/>
      <c r="IS119" s="78"/>
    </row>
    <row r="120" spans="1:253" ht="15">
      <c r="A120" s="65" t="s">
        <v>303</v>
      </c>
      <c r="B120" s="65" t="s">
        <v>304</v>
      </c>
      <c r="C120" s="65" t="s">
        <v>305</v>
      </c>
      <c r="D120" s="66" t="s">
        <v>104</v>
      </c>
      <c r="E120" s="65" t="s">
        <v>306</v>
      </c>
      <c r="F120" s="67" t="s">
        <v>307</v>
      </c>
      <c r="G120" s="68">
        <v>42878</v>
      </c>
      <c r="H120" s="68">
        <v>42894</v>
      </c>
      <c r="I120" s="65">
        <f t="shared" si="68"/>
        <v>16</v>
      </c>
      <c r="J120" s="68">
        <v>42894</v>
      </c>
      <c r="K120" s="69">
        <f t="shared" si="69"/>
        <v>16</v>
      </c>
      <c r="L120" s="68">
        <v>42955</v>
      </c>
      <c r="M120" s="68">
        <v>43255</v>
      </c>
      <c r="N120" s="65">
        <f t="shared" si="70"/>
        <v>377</v>
      </c>
      <c r="O120" s="70">
        <f t="shared" si="71"/>
        <v>1.0305555555555554</v>
      </c>
      <c r="P120" s="70">
        <f t="shared" si="72"/>
        <v>10</v>
      </c>
      <c r="Q120" s="70">
        <f t="shared" si="73"/>
        <v>7</v>
      </c>
      <c r="R120" s="71" t="s">
        <v>103</v>
      </c>
      <c r="S120" s="72">
        <v>0</v>
      </c>
      <c r="T120" s="72">
        <v>0</v>
      </c>
      <c r="U120" s="72">
        <v>0</v>
      </c>
      <c r="V120" s="72">
        <v>0</v>
      </c>
      <c r="W120" s="72">
        <v>645112</v>
      </c>
      <c r="X120" s="72">
        <v>14</v>
      </c>
      <c r="Y120" s="72">
        <v>0</v>
      </c>
      <c r="Z120" s="72">
        <v>0</v>
      </c>
      <c r="AA120" s="72">
        <v>0</v>
      </c>
      <c r="AB120" s="72">
        <v>0</v>
      </c>
      <c r="AC120" s="72">
        <v>0</v>
      </c>
      <c r="AD120" s="72">
        <f>AB120-AC120</f>
        <v>0</v>
      </c>
      <c r="AE120" s="73">
        <v>0</v>
      </c>
      <c r="AF120" s="72">
        <v>0</v>
      </c>
      <c r="AG120" s="72">
        <v>0</v>
      </c>
      <c r="AH120" s="72">
        <f t="shared" si="74"/>
        <v>0</v>
      </c>
      <c r="AI120" s="72">
        <v>201015</v>
      </c>
      <c r="AJ120" s="72">
        <v>45045</v>
      </c>
      <c r="AK120" s="72">
        <v>0</v>
      </c>
      <c r="AL120" s="72">
        <v>0</v>
      </c>
      <c r="AM120" s="72">
        <v>0</v>
      </c>
      <c r="AN120" s="72">
        <v>0</v>
      </c>
      <c r="AO120" s="72">
        <v>0</v>
      </c>
      <c r="AP120" s="74"/>
      <c r="AQ120" s="72">
        <v>645112</v>
      </c>
      <c r="AR120" s="74">
        <f t="shared" si="79"/>
        <v>1</v>
      </c>
      <c r="AS120" s="72">
        <f t="shared" si="75"/>
        <v>0</v>
      </c>
      <c r="AT120" s="74"/>
      <c r="AU120" s="72">
        <f t="shared" si="76"/>
        <v>0</v>
      </c>
      <c r="AV120" s="72">
        <f t="shared" si="77"/>
        <v>891172</v>
      </c>
      <c r="AW120" s="65">
        <v>7</v>
      </c>
      <c r="AX120" s="65">
        <v>19</v>
      </c>
      <c r="AY120" s="65">
        <v>0</v>
      </c>
      <c r="AZ120" s="65">
        <f t="shared" si="78"/>
        <v>26</v>
      </c>
      <c r="BA120" s="67" t="s">
        <v>162</v>
      </c>
      <c r="BB120" s="78"/>
      <c r="BC120" s="78"/>
      <c r="BD120" s="78"/>
      <c r="BE120" s="78"/>
      <c r="BF120" s="78"/>
      <c r="BG120" s="78"/>
      <c r="BH120" s="78"/>
      <c r="BI120" s="78"/>
      <c r="BJ120" s="78"/>
      <c r="BK120" s="78"/>
      <c r="BL120" s="78"/>
      <c r="BM120" s="78"/>
      <c r="BN120" s="78"/>
      <c r="BO120" s="78"/>
      <c r="BP120" s="78"/>
      <c r="BQ120" s="78"/>
      <c r="BR120" s="78"/>
      <c r="BS120" s="78"/>
      <c r="BT120" s="78"/>
      <c r="BU120" s="78"/>
      <c r="BV120" s="78"/>
      <c r="BW120" s="78"/>
      <c r="BX120" s="78"/>
      <c r="BY120" s="78"/>
      <c r="BZ120" s="78"/>
      <c r="CA120" s="78"/>
      <c r="CB120" s="78"/>
      <c r="CC120" s="78"/>
      <c r="CD120" s="7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  <c r="FO120" s="78"/>
      <c r="FP120" s="78"/>
      <c r="FQ120" s="78"/>
      <c r="FR120" s="78"/>
      <c r="FS120" s="78"/>
      <c r="FT120" s="78"/>
      <c r="FU120" s="78"/>
      <c r="FV120" s="78"/>
      <c r="FW120" s="78"/>
      <c r="FX120" s="78"/>
      <c r="FY120" s="78"/>
      <c r="FZ120" s="78"/>
      <c r="GA120" s="78"/>
      <c r="GB120" s="78"/>
      <c r="GC120" s="78"/>
      <c r="GD120" s="78"/>
      <c r="GE120" s="78"/>
      <c r="GF120" s="78"/>
      <c r="GG120" s="78"/>
      <c r="GH120" s="78"/>
      <c r="GI120" s="78"/>
      <c r="GJ120" s="78"/>
      <c r="GK120" s="78"/>
      <c r="GL120" s="78"/>
      <c r="GM120" s="78"/>
      <c r="GN120" s="78"/>
      <c r="GO120" s="78"/>
      <c r="GP120" s="78"/>
      <c r="GQ120" s="78"/>
      <c r="GR120" s="78"/>
      <c r="GS120" s="78"/>
      <c r="GT120" s="78"/>
      <c r="GU120" s="78"/>
      <c r="GV120" s="78"/>
      <c r="GW120" s="78"/>
      <c r="GX120" s="78"/>
      <c r="GY120" s="78"/>
      <c r="GZ120" s="78"/>
      <c r="HA120" s="78"/>
      <c r="HB120" s="78"/>
      <c r="HC120" s="78"/>
      <c r="HD120" s="78"/>
      <c r="HE120" s="78"/>
      <c r="HF120" s="78"/>
      <c r="HG120" s="78"/>
      <c r="HH120" s="78"/>
      <c r="HI120" s="78"/>
      <c r="HJ120" s="78"/>
      <c r="HK120" s="78"/>
      <c r="HL120" s="78"/>
      <c r="HM120" s="78"/>
      <c r="HN120" s="78"/>
      <c r="HO120" s="78"/>
      <c r="HP120" s="78"/>
      <c r="HQ120" s="78"/>
      <c r="HR120" s="78"/>
      <c r="HS120" s="78"/>
      <c r="HT120" s="78"/>
      <c r="HU120" s="78"/>
      <c r="HV120" s="78"/>
      <c r="HW120" s="78"/>
      <c r="HX120" s="78"/>
      <c r="HY120" s="78"/>
      <c r="HZ120" s="78"/>
      <c r="IA120" s="78"/>
      <c r="IB120" s="78"/>
      <c r="IC120" s="78"/>
      <c r="ID120" s="78"/>
      <c r="IE120" s="78"/>
      <c r="IF120" s="78"/>
      <c r="IG120" s="78"/>
      <c r="IH120" s="78"/>
      <c r="II120" s="78"/>
      <c r="IJ120" s="78"/>
      <c r="IK120" s="78"/>
      <c r="IL120" s="78"/>
      <c r="IM120" s="78"/>
      <c r="IN120" s="78"/>
      <c r="IO120" s="78"/>
      <c r="IP120" s="78"/>
      <c r="IQ120" s="78"/>
      <c r="IR120" s="78"/>
      <c r="IS120" s="78"/>
    </row>
    <row r="121" spans="1:253" ht="15">
      <c r="A121" s="51" t="s">
        <v>291</v>
      </c>
      <c r="B121" s="40" t="s">
        <v>292</v>
      </c>
      <c r="C121" s="40" t="s">
        <v>293</v>
      </c>
      <c r="D121" s="41" t="s">
        <v>209</v>
      </c>
      <c r="E121" s="40" t="s">
        <v>272</v>
      </c>
      <c r="F121" s="42" t="s">
        <v>273</v>
      </c>
      <c r="G121" s="43">
        <v>40995</v>
      </c>
      <c r="H121" s="43">
        <v>41080</v>
      </c>
      <c r="I121" s="40">
        <f t="shared" si="68"/>
        <v>85</v>
      </c>
      <c r="J121" s="43">
        <v>41080</v>
      </c>
      <c r="K121" s="44">
        <f t="shared" si="69"/>
        <v>85</v>
      </c>
      <c r="L121" s="43">
        <v>41127</v>
      </c>
      <c r="M121" s="43">
        <v>42501</v>
      </c>
      <c r="N121" s="40">
        <f t="shared" si="70"/>
        <v>1506</v>
      </c>
      <c r="O121" s="45">
        <f t="shared" si="71"/>
        <v>4.122222222222222</v>
      </c>
      <c r="P121" s="45">
        <f t="shared" si="72"/>
        <v>45.8</v>
      </c>
      <c r="Q121" s="45">
        <f t="shared" si="73"/>
        <v>42.8</v>
      </c>
      <c r="R121" s="46" t="s">
        <v>24</v>
      </c>
      <c r="S121" s="48">
        <v>0</v>
      </c>
      <c r="T121" s="48">
        <v>0</v>
      </c>
      <c r="U121" s="48">
        <v>0</v>
      </c>
      <c r="V121" s="48">
        <v>0</v>
      </c>
      <c r="W121" s="48">
        <v>238744.95</v>
      </c>
      <c r="X121" s="48">
        <v>9</v>
      </c>
      <c r="Y121" s="48">
        <v>0</v>
      </c>
      <c r="Z121" s="48">
        <v>0</v>
      </c>
      <c r="AA121" s="48">
        <f>SUM(V121,Z121)</f>
        <v>0</v>
      </c>
      <c r="AB121" s="48">
        <v>0</v>
      </c>
      <c r="AC121" s="48">
        <v>0</v>
      </c>
      <c r="AD121" s="48">
        <f>AB121-AC121</f>
        <v>0</v>
      </c>
      <c r="AE121" s="49">
        <v>0</v>
      </c>
      <c r="AF121" s="48">
        <v>46782</v>
      </c>
      <c r="AG121" s="48">
        <v>2985</v>
      </c>
      <c r="AH121" s="48">
        <f t="shared" si="74"/>
        <v>49767</v>
      </c>
      <c r="AI121" s="48">
        <v>0</v>
      </c>
      <c r="AJ121" s="48">
        <v>0</v>
      </c>
      <c r="AK121" s="48">
        <v>0</v>
      </c>
      <c r="AL121" s="48">
        <v>0</v>
      </c>
      <c r="AM121" s="48">
        <f>AK121*AL121</f>
        <v>0</v>
      </c>
      <c r="AN121" s="48">
        <v>0</v>
      </c>
      <c r="AO121" s="48">
        <v>0</v>
      </c>
      <c r="AP121" s="50"/>
      <c r="AQ121" s="48">
        <v>175711</v>
      </c>
      <c r="AR121" s="50">
        <f t="shared" si="79"/>
        <v>0.7359778709455425</v>
      </c>
      <c r="AS121" s="48">
        <f t="shared" si="75"/>
        <v>49767</v>
      </c>
      <c r="AT121" s="50">
        <f>AS121/AH121</f>
        <v>1</v>
      </c>
      <c r="AU121" s="48">
        <f t="shared" si="76"/>
        <v>0</v>
      </c>
      <c r="AV121" s="48">
        <f t="shared" si="77"/>
        <v>225478</v>
      </c>
      <c r="AW121" s="40">
        <v>13</v>
      </c>
      <c r="AX121" s="40">
        <v>29</v>
      </c>
      <c r="AY121" s="40">
        <v>0</v>
      </c>
      <c r="AZ121" s="40">
        <f t="shared" si="78"/>
        <v>42</v>
      </c>
      <c r="BA121" s="42" t="s">
        <v>162</v>
      </c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  <c r="BW121" s="78"/>
      <c r="BX121" s="78"/>
      <c r="BY121" s="78"/>
      <c r="BZ121" s="78"/>
      <c r="CA121" s="78"/>
      <c r="CB121" s="78"/>
      <c r="CC121" s="78"/>
      <c r="CD121" s="7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  <c r="FO121" s="78"/>
      <c r="FP121" s="78"/>
      <c r="FQ121" s="78"/>
      <c r="FR121" s="78"/>
      <c r="FS121" s="78"/>
      <c r="FT121" s="78"/>
      <c r="FU121" s="78"/>
      <c r="FV121" s="78"/>
      <c r="FW121" s="78"/>
      <c r="FX121" s="78"/>
      <c r="FY121" s="78"/>
      <c r="FZ121" s="78"/>
      <c r="GA121" s="78"/>
      <c r="GB121" s="78"/>
      <c r="GC121" s="78"/>
      <c r="GD121" s="78"/>
      <c r="GE121" s="78"/>
      <c r="GF121" s="78"/>
      <c r="GG121" s="78"/>
      <c r="GH121" s="78"/>
      <c r="GI121" s="78"/>
      <c r="GJ121" s="78"/>
      <c r="GK121" s="78"/>
      <c r="GL121" s="78"/>
      <c r="GM121" s="78"/>
      <c r="GN121" s="78"/>
      <c r="GO121" s="78"/>
      <c r="GP121" s="78"/>
      <c r="GQ121" s="78"/>
      <c r="GR121" s="78"/>
      <c r="GS121" s="78"/>
      <c r="GT121" s="78"/>
      <c r="GU121" s="78"/>
      <c r="GV121" s="78"/>
      <c r="GW121" s="78"/>
      <c r="GX121" s="78"/>
      <c r="GY121" s="78"/>
      <c r="GZ121" s="78"/>
      <c r="HA121" s="78"/>
      <c r="HB121" s="78"/>
      <c r="HC121" s="78"/>
      <c r="HD121" s="78"/>
      <c r="HE121" s="78"/>
      <c r="HF121" s="78"/>
      <c r="HG121" s="78"/>
      <c r="HH121" s="78"/>
      <c r="HI121" s="78"/>
      <c r="HJ121" s="78"/>
      <c r="HK121" s="78"/>
      <c r="HL121" s="78"/>
      <c r="HM121" s="78"/>
      <c r="HN121" s="78"/>
      <c r="HO121" s="78"/>
      <c r="HP121" s="78"/>
      <c r="HQ121" s="78"/>
      <c r="HR121" s="78"/>
      <c r="HS121" s="78"/>
      <c r="HT121" s="78"/>
      <c r="HU121" s="78"/>
      <c r="HV121" s="78"/>
      <c r="HW121" s="78"/>
      <c r="HX121" s="78"/>
      <c r="HY121" s="78"/>
      <c r="HZ121" s="78"/>
      <c r="IA121" s="78"/>
      <c r="IB121" s="78"/>
      <c r="IC121" s="78"/>
      <c r="ID121" s="78"/>
      <c r="IE121" s="78"/>
      <c r="IF121" s="78"/>
      <c r="IG121" s="78"/>
      <c r="IH121" s="78"/>
      <c r="II121" s="78"/>
      <c r="IJ121" s="78"/>
      <c r="IK121" s="78"/>
      <c r="IL121" s="78"/>
      <c r="IM121" s="78"/>
      <c r="IN121" s="78"/>
      <c r="IO121" s="78"/>
      <c r="IP121" s="78"/>
      <c r="IQ121" s="78"/>
      <c r="IR121" s="78"/>
      <c r="IS121" s="78"/>
    </row>
    <row r="122" spans="1:253" s="64" customFormat="1" ht="15">
      <c r="A122" s="40" t="s">
        <v>509</v>
      </c>
      <c r="B122" s="40" t="s">
        <v>510</v>
      </c>
      <c r="C122" s="40" t="s">
        <v>511</v>
      </c>
      <c r="D122" s="41" t="s">
        <v>96</v>
      </c>
      <c r="E122" s="40" t="s">
        <v>512</v>
      </c>
      <c r="F122" s="42" t="s">
        <v>513</v>
      </c>
      <c r="G122" s="43">
        <v>41810</v>
      </c>
      <c r="H122" s="43">
        <v>41820</v>
      </c>
      <c r="I122" s="40">
        <f t="shared" si="68"/>
        <v>10</v>
      </c>
      <c r="J122" s="43">
        <v>41820</v>
      </c>
      <c r="K122" s="44">
        <f t="shared" si="69"/>
        <v>10</v>
      </c>
      <c r="L122" s="43">
        <v>41918</v>
      </c>
      <c r="M122" s="43">
        <v>42956</v>
      </c>
      <c r="N122" s="40">
        <f t="shared" si="70"/>
        <v>1146</v>
      </c>
      <c r="O122" s="45">
        <f t="shared" si="71"/>
        <v>3.136111111111111</v>
      </c>
      <c r="P122" s="45">
        <f t="shared" si="72"/>
        <v>34.6</v>
      </c>
      <c r="Q122" s="45">
        <f t="shared" si="73"/>
        <v>31.6</v>
      </c>
      <c r="R122" s="46" t="s">
        <v>24</v>
      </c>
      <c r="S122" s="48">
        <v>0</v>
      </c>
      <c r="T122" s="48">
        <v>0</v>
      </c>
      <c r="U122" s="48">
        <v>0</v>
      </c>
      <c r="V122" s="48">
        <v>0</v>
      </c>
      <c r="W122" s="48">
        <v>128861</v>
      </c>
      <c r="X122" s="48">
        <v>5</v>
      </c>
      <c r="Y122" s="48">
        <v>2</v>
      </c>
      <c r="Z122" s="48">
        <v>0</v>
      </c>
      <c r="AA122" s="48">
        <f>SUM(V122,Z122)</f>
        <v>0</v>
      </c>
      <c r="AB122" s="48">
        <v>0</v>
      </c>
      <c r="AC122" s="48">
        <v>0</v>
      </c>
      <c r="AD122" s="48">
        <f>AB122-AC122</f>
        <v>0</v>
      </c>
      <c r="AE122" s="49">
        <v>0</v>
      </c>
      <c r="AF122" s="48">
        <v>33577.5</v>
      </c>
      <c r="AG122" s="48">
        <v>6715.5</v>
      </c>
      <c r="AH122" s="48">
        <f t="shared" si="74"/>
        <v>40293</v>
      </c>
      <c r="AI122" s="48">
        <v>0</v>
      </c>
      <c r="AJ122" s="48">
        <v>0</v>
      </c>
      <c r="AK122" s="48">
        <v>0</v>
      </c>
      <c r="AL122" s="48">
        <v>0</v>
      </c>
      <c r="AM122" s="48">
        <f>AK122*AL122</f>
        <v>0</v>
      </c>
      <c r="AN122" s="48">
        <v>0</v>
      </c>
      <c r="AO122" s="48">
        <v>0</v>
      </c>
      <c r="AP122" s="50"/>
      <c r="AQ122" s="48">
        <v>128861</v>
      </c>
      <c r="AR122" s="50">
        <f t="shared" si="79"/>
        <v>1</v>
      </c>
      <c r="AS122" s="48">
        <f t="shared" si="75"/>
        <v>40293</v>
      </c>
      <c r="AT122" s="50">
        <f>AS122/AH122</f>
        <v>1</v>
      </c>
      <c r="AU122" s="48">
        <f t="shared" si="76"/>
        <v>0</v>
      </c>
      <c r="AV122" s="48">
        <f t="shared" si="77"/>
        <v>169154</v>
      </c>
      <c r="AW122" s="40">
        <v>6</v>
      </c>
      <c r="AX122" s="40">
        <v>13</v>
      </c>
      <c r="AY122" s="40">
        <v>0</v>
      </c>
      <c r="AZ122" s="40">
        <f t="shared" si="78"/>
        <v>19</v>
      </c>
      <c r="BA122" s="42" t="s">
        <v>162</v>
      </c>
      <c r="BB122" s="78"/>
      <c r="BC122" s="78"/>
      <c r="BD122" s="78"/>
      <c r="BE122" s="78"/>
      <c r="BF122" s="78"/>
      <c r="BG122" s="78"/>
      <c r="BH122" s="78"/>
      <c r="BI122" s="78"/>
      <c r="BJ122" s="78"/>
      <c r="BK122" s="78"/>
      <c r="BL122" s="78"/>
      <c r="BM122" s="78"/>
      <c r="BN122" s="78"/>
      <c r="BO122" s="78"/>
      <c r="BP122" s="78"/>
      <c r="BQ122" s="78"/>
      <c r="BR122" s="78"/>
      <c r="BS122" s="78"/>
      <c r="BT122" s="78"/>
      <c r="BU122" s="78"/>
      <c r="BV122" s="78"/>
      <c r="BW122" s="78"/>
      <c r="BX122" s="78"/>
      <c r="BY122" s="78"/>
      <c r="BZ122" s="78"/>
      <c r="CA122" s="78"/>
      <c r="CB122" s="78"/>
      <c r="CC122" s="78"/>
      <c r="CD122" s="7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  <c r="FO122" s="78"/>
      <c r="FP122" s="78"/>
      <c r="FQ122" s="78"/>
      <c r="FR122" s="78"/>
      <c r="FS122" s="78"/>
      <c r="FT122" s="78"/>
      <c r="FU122" s="78"/>
      <c r="FV122" s="78"/>
      <c r="FW122" s="78"/>
      <c r="FX122" s="78"/>
      <c r="FY122" s="78"/>
      <c r="FZ122" s="78"/>
      <c r="GA122" s="78"/>
      <c r="GB122" s="78"/>
      <c r="GC122" s="78"/>
      <c r="GD122" s="78"/>
      <c r="GE122" s="78"/>
      <c r="GF122" s="78"/>
      <c r="GG122" s="78"/>
      <c r="GH122" s="78"/>
      <c r="GI122" s="78"/>
      <c r="GJ122" s="78"/>
      <c r="GK122" s="78"/>
      <c r="GL122" s="78"/>
      <c r="GM122" s="78"/>
      <c r="GN122" s="78"/>
      <c r="GO122" s="78"/>
      <c r="GP122" s="78"/>
      <c r="GQ122" s="78"/>
      <c r="GR122" s="78"/>
      <c r="GS122" s="78"/>
      <c r="GT122" s="78"/>
      <c r="GU122" s="78"/>
      <c r="GV122" s="78"/>
      <c r="GW122" s="78"/>
      <c r="GX122" s="78"/>
      <c r="GY122" s="78"/>
      <c r="GZ122" s="78"/>
      <c r="HA122" s="78"/>
      <c r="HB122" s="78"/>
      <c r="HC122" s="78"/>
      <c r="HD122" s="78"/>
      <c r="HE122" s="78"/>
      <c r="HF122" s="78"/>
      <c r="HG122" s="78"/>
      <c r="HH122" s="78"/>
      <c r="HI122" s="78"/>
      <c r="HJ122" s="78"/>
      <c r="HK122" s="78"/>
      <c r="HL122" s="78"/>
      <c r="HM122" s="78"/>
      <c r="HN122" s="78"/>
      <c r="HO122" s="78"/>
      <c r="HP122" s="78"/>
      <c r="HQ122" s="78"/>
      <c r="HR122" s="78"/>
      <c r="HS122" s="78"/>
      <c r="HT122" s="78"/>
      <c r="HU122" s="78"/>
      <c r="HV122" s="78"/>
      <c r="HW122" s="78"/>
      <c r="HX122" s="78"/>
      <c r="HY122" s="78"/>
      <c r="HZ122" s="78"/>
      <c r="IA122" s="78"/>
      <c r="IB122" s="78"/>
      <c r="IC122" s="78"/>
      <c r="ID122" s="78"/>
      <c r="IE122" s="78"/>
      <c r="IF122" s="78"/>
      <c r="IG122" s="78"/>
      <c r="IH122" s="78"/>
      <c r="II122" s="78"/>
      <c r="IJ122" s="78"/>
      <c r="IK122" s="78"/>
      <c r="IL122" s="78"/>
      <c r="IM122" s="78"/>
      <c r="IN122" s="78"/>
      <c r="IO122" s="78"/>
      <c r="IP122" s="78"/>
      <c r="IQ122" s="78"/>
      <c r="IR122" s="78"/>
      <c r="IS122" s="78"/>
    </row>
    <row r="123" spans="1:253" ht="15">
      <c r="A123" s="40" t="s">
        <v>496</v>
      </c>
      <c r="B123" s="40" t="s">
        <v>497</v>
      </c>
      <c r="C123" s="40" t="s">
        <v>498</v>
      </c>
      <c r="D123" s="41" t="s">
        <v>583</v>
      </c>
      <c r="E123" s="40" t="s">
        <v>499</v>
      </c>
      <c r="F123" s="42" t="s">
        <v>500</v>
      </c>
      <c r="G123" s="43">
        <v>40889</v>
      </c>
      <c r="H123" s="43">
        <v>41102</v>
      </c>
      <c r="I123" s="40">
        <f t="shared" si="68"/>
        <v>213</v>
      </c>
      <c r="J123" s="43">
        <v>41102</v>
      </c>
      <c r="K123" s="44">
        <f t="shared" si="69"/>
        <v>213</v>
      </c>
      <c r="L123" s="43">
        <v>41186</v>
      </c>
      <c r="M123" s="43">
        <v>43105</v>
      </c>
      <c r="N123" s="40">
        <f t="shared" si="70"/>
        <v>2216</v>
      </c>
      <c r="O123" s="45">
        <f t="shared" si="71"/>
        <v>6.063888888888889</v>
      </c>
      <c r="P123" s="45">
        <f t="shared" si="72"/>
        <v>63.96666666666667</v>
      </c>
      <c r="Q123" s="45">
        <f t="shared" si="73"/>
        <v>60.96666666666667</v>
      </c>
      <c r="R123" s="46" t="s">
        <v>24</v>
      </c>
      <c r="S123" s="48">
        <v>0</v>
      </c>
      <c r="T123" s="48">
        <v>0</v>
      </c>
      <c r="U123" s="48">
        <v>0</v>
      </c>
      <c r="V123" s="48">
        <v>0</v>
      </c>
      <c r="W123" s="48">
        <v>905488</v>
      </c>
      <c r="X123" s="48">
        <v>7</v>
      </c>
      <c r="Y123" s="48">
        <v>1</v>
      </c>
      <c r="Z123" s="48">
        <v>1</v>
      </c>
      <c r="AA123" s="48">
        <f>SUM(V123,Z123)</f>
        <v>1</v>
      </c>
      <c r="AB123" s="48">
        <v>200</v>
      </c>
      <c r="AC123" s="48">
        <v>200</v>
      </c>
      <c r="AD123" s="48">
        <f>AB123-AC123</f>
        <v>0</v>
      </c>
      <c r="AE123" s="49">
        <f>(AD123/AB123)*100</f>
        <v>0</v>
      </c>
      <c r="AF123" s="48">
        <v>56152</v>
      </c>
      <c r="AG123" s="48">
        <v>11504</v>
      </c>
      <c r="AH123" s="48">
        <f t="shared" si="74"/>
        <v>67656</v>
      </c>
      <c r="AI123" s="48">
        <v>0</v>
      </c>
      <c r="AJ123" s="48">
        <v>0</v>
      </c>
      <c r="AK123" s="48">
        <v>0</v>
      </c>
      <c r="AL123" s="48">
        <v>0</v>
      </c>
      <c r="AM123" s="48">
        <f>AK123*AL123</f>
        <v>0</v>
      </c>
      <c r="AN123" s="48">
        <v>0</v>
      </c>
      <c r="AO123" s="48">
        <v>0</v>
      </c>
      <c r="AP123" s="50"/>
      <c r="AQ123" s="48">
        <v>425579</v>
      </c>
      <c r="AR123" s="50">
        <f t="shared" si="79"/>
        <v>0.4699996024243281</v>
      </c>
      <c r="AS123" s="48">
        <f t="shared" si="75"/>
        <v>67656</v>
      </c>
      <c r="AT123" s="50">
        <f>AS123/AH123</f>
        <v>1</v>
      </c>
      <c r="AU123" s="48">
        <f t="shared" si="76"/>
        <v>0</v>
      </c>
      <c r="AV123" s="48">
        <f t="shared" si="77"/>
        <v>493235</v>
      </c>
      <c r="AW123" s="40">
        <v>10</v>
      </c>
      <c r="AX123" s="40">
        <v>41</v>
      </c>
      <c r="AY123" s="40">
        <v>0</v>
      </c>
      <c r="AZ123" s="40">
        <f t="shared" si="78"/>
        <v>51</v>
      </c>
      <c r="BA123" s="42" t="s">
        <v>162</v>
      </c>
      <c r="BB123" s="78"/>
      <c r="BC123" s="78"/>
      <c r="BD123" s="78"/>
      <c r="BE123" s="78"/>
      <c r="BF123" s="78"/>
      <c r="BG123" s="78"/>
      <c r="BH123" s="78"/>
      <c r="BI123" s="78"/>
      <c r="BJ123" s="78"/>
      <c r="BK123" s="78"/>
      <c r="BL123" s="78"/>
      <c r="BM123" s="78"/>
      <c r="BN123" s="78"/>
      <c r="BO123" s="78"/>
      <c r="BP123" s="78"/>
      <c r="BQ123" s="78"/>
      <c r="BR123" s="78"/>
      <c r="BS123" s="78"/>
      <c r="BT123" s="78"/>
      <c r="BU123" s="78"/>
      <c r="BV123" s="78"/>
      <c r="BW123" s="78"/>
      <c r="BX123" s="78"/>
      <c r="BY123" s="78"/>
      <c r="BZ123" s="78"/>
      <c r="CA123" s="78"/>
      <c r="CB123" s="78"/>
      <c r="CC123" s="78"/>
      <c r="CD123" s="7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  <c r="FO123" s="78"/>
      <c r="FP123" s="78"/>
      <c r="FQ123" s="78"/>
      <c r="FR123" s="78"/>
      <c r="FS123" s="78"/>
      <c r="FT123" s="78"/>
      <c r="FU123" s="78"/>
      <c r="FV123" s="78"/>
      <c r="FW123" s="78"/>
      <c r="FX123" s="78"/>
      <c r="FY123" s="78"/>
      <c r="FZ123" s="78"/>
      <c r="GA123" s="78"/>
      <c r="GB123" s="78"/>
      <c r="GC123" s="78"/>
      <c r="GD123" s="78"/>
      <c r="GE123" s="78"/>
      <c r="GF123" s="78"/>
      <c r="GG123" s="78"/>
      <c r="GH123" s="78"/>
      <c r="GI123" s="78"/>
      <c r="GJ123" s="78"/>
      <c r="GK123" s="78"/>
      <c r="GL123" s="78"/>
      <c r="GM123" s="78"/>
      <c r="GN123" s="78"/>
      <c r="GO123" s="78"/>
      <c r="GP123" s="78"/>
      <c r="GQ123" s="78"/>
      <c r="GR123" s="78"/>
      <c r="GS123" s="78"/>
      <c r="GT123" s="78"/>
      <c r="GU123" s="78"/>
      <c r="GV123" s="78"/>
      <c r="GW123" s="78"/>
      <c r="GX123" s="78"/>
      <c r="GY123" s="78"/>
      <c r="GZ123" s="78"/>
      <c r="HA123" s="78"/>
      <c r="HB123" s="78"/>
      <c r="HC123" s="78"/>
      <c r="HD123" s="78"/>
      <c r="HE123" s="78"/>
      <c r="HF123" s="78"/>
      <c r="HG123" s="78"/>
      <c r="HH123" s="78"/>
      <c r="HI123" s="78"/>
      <c r="HJ123" s="78"/>
      <c r="HK123" s="78"/>
      <c r="HL123" s="78"/>
      <c r="HM123" s="78"/>
      <c r="HN123" s="78"/>
      <c r="HO123" s="78"/>
      <c r="HP123" s="78"/>
      <c r="HQ123" s="78"/>
      <c r="HR123" s="78"/>
      <c r="HS123" s="78"/>
      <c r="HT123" s="78"/>
      <c r="HU123" s="78"/>
      <c r="HV123" s="78"/>
      <c r="HW123" s="78"/>
      <c r="HX123" s="78"/>
      <c r="HY123" s="78"/>
      <c r="HZ123" s="78"/>
      <c r="IA123" s="78"/>
      <c r="IB123" s="78"/>
      <c r="IC123" s="78"/>
      <c r="ID123" s="78"/>
      <c r="IE123" s="78"/>
      <c r="IF123" s="78"/>
      <c r="IG123" s="78"/>
      <c r="IH123" s="78"/>
      <c r="II123" s="78"/>
      <c r="IJ123" s="78"/>
      <c r="IK123" s="78"/>
      <c r="IL123" s="78"/>
      <c r="IM123" s="78"/>
      <c r="IN123" s="78"/>
      <c r="IO123" s="78"/>
      <c r="IP123" s="78"/>
      <c r="IQ123" s="78"/>
      <c r="IR123" s="78"/>
      <c r="IS123" s="78"/>
    </row>
    <row r="124" spans="1:253" s="80" customFormat="1" ht="15">
      <c r="A124" s="79" t="s">
        <v>587</v>
      </c>
      <c r="D124" s="81"/>
      <c r="F124" s="82"/>
      <c r="G124" s="83"/>
      <c r="H124" s="83"/>
      <c r="I124" s="84">
        <f>SUM(I3:I123)</f>
        <v>6428</v>
      </c>
      <c r="J124" s="83"/>
      <c r="K124" s="84">
        <f>SUM(K3:K123)</f>
        <v>6587</v>
      </c>
      <c r="N124" s="84">
        <f>SUM(N3:N123)</f>
        <v>204692</v>
      </c>
      <c r="O124" s="85">
        <f>SUM(O3:O123)</f>
        <v>560.3722222222223</v>
      </c>
      <c r="P124" s="85">
        <f>SUM(P3:P123)</f>
        <v>6173.100000000002</v>
      </c>
      <c r="Q124" s="85">
        <f>SUM(Q3:Q123)</f>
        <v>5810.100000000002</v>
      </c>
      <c r="R124" s="86" t="s">
        <v>588</v>
      </c>
      <c r="S124" s="87">
        <f aca="true" t="shared" si="81" ref="S124:Z124">SUM(S3:S123)</f>
        <v>0</v>
      </c>
      <c r="T124" s="87">
        <f t="shared" si="81"/>
        <v>0</v>
      </c>
      <c r="U124" s="87">
        <f t="shared" si="81"/>
        <v>0</v>
      </c>
      <c r="V124" s="87">
        <f t="shared" si="81"/>
        <v>0</v>
      </c>
      <c r="W124" s="87">
        <f t="shared" si="81"/>
        <v>64911563.91</v>
      </c>
      <c r="X124" s="87">
        <f t="shared" si="81"/>
        <v>1048</v>
      </c>
      <c r="Y124" s="87">
        <f t="shared" si="81"/>
        <v>255</v>
      </c>
      <c r="Z124" s="87">
        <f t="shared" si="81"/>
        <v>92</v>
      </c>
      <c r="AA124" s="87">
        <f>Z124+V124</f>
        <v>92</v>
      </c>
      <c r="AB124" s="87">
        <f>SUM(AB3:AB123)</f>
        <v>18250</v>
      </c>
      <c r="AC124" s="87">
        <f>SUM(AC3:AC123)</f>
        <v>11000</v>
      </c>
      <c r="AD124" s="87">
        <f>SUM(AD3:AD123)</f>
        <v>7250</v>
      </c>
      <c r="AE124" s="84"/>
      <c r="AF124" s="87">
        <f>SUM(AF3:AF123)</f>
        <v>5604264.25</v>
      </c>
      <c r="AG124" s="87">
        <f>SUM(AG3:AG123)</f>
        <v>1053652.75</v>
      </c>
      <c r="AH124" s="87">
        <f>SUM(AH3:AH123)</f>
        <v>6657917</v>
      </c>
      <c r="AI124" s="87">
        <f>SUM(AI3:AI123)</f>
        <v>474501</v>
      </c>
      <c r="AJ124" s="87">
        <f>SUM(AJ3:AJ123)</f>
        <v>90651</v>
      </c>
      <c r="AM124" s="87"/>
      <c r="AO124" s="87">
        <f>SUM(AO3:AO123)</f>
        <v>0</v>
      </c>
      <c r="AP124" s="88"/>
      <c r="AQ124" s="87">
        <f>SUM(AQ3:AQ123)</f>
        <v>37374435.17</v>
      </c>
      <c r="AR124" s="88">
        <f>SUM(AR3:AR123)</f>
        <v>83.11239631843625</v>
      </c>
      <c r="AS124" s="87">
        <f>SUM(AS3:AS123)</f>
        <v>6657917</v>
      </c>
      <c r="AT124" s="88">
        <f>AS124/AH124</f>
        <v>1</v>
      </c>
      <c r="AU124" s="87">
        <f aca="true" t="shared" si="82" ref="AU124:AZ124">SUM(AU3:AU123)</f>
        <v>708300</v>
      </c>
      <c r="AV124" s="87">
        <f t="shared" si="82"/>
        <v>45305804.17</v>
      </c>
      <c r="AW124" s="80">
        <f t="shared" si="82"/>
        <v>1165</v>
      </c>
      <c r="AX124" s="80">
        <f t="shared" si="82"/>
        <v>4079</v>
      </c>
      <c r="AY124" s="80">
        <f t="shared" si="82"/>
        <v>155</v>
      </c>
      <c r="AZ124" s="80">
        <f t="shared" si="82"/>
        <v>5399</v>
      </c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  <c r="CC124" s="76"/>
      <c r="CD124" s="76"/>
      <c r="CE124" s="76"/>
      <c r="CF124" s="76"/>
      <c r="CG124" s="76"/>
      <c r="CH124" s="76"/>
      <c r="CI124" s="76"/>
      <c r="CJ124" s="76"/>
      <c r="CK124" s="76"/>
      <c r="CL124" s="76"/>
      <c r="CM124" s="76"/>
      <c r="CN124" s="76"/>
      <c r="CO124" s="76"/>
      <c r="CP124" s="76"/>
      <c r="CQ124" s="76"/>
      <c r="CR124" s="76"/>
      <c r="CS124" s="76"/>
      <c r="CT124" s="76"/>
      <c r="CU124" s="76"/>
      <c r="CV124" s="76"/>
      <c r="CW124" s="76"/>
      <c r="CX124" s="76"/>
      <c r="CY124" s="76"/>
      <c r="CZ124" s="76"/>
      <c r="DA124" s="76"/>
      <c r="DB124" s="76"/>
      <c r="DC124" s="76"/>
      <c r="DD124" s="76"/>
      <c r="DE124" s="76"/>
      <c r="DF124" s="76"/>
      <c r="DG124" s="76"/>
      <c r="DH124" s="76"/>
      <c r="DI124" s="76"/>
      <c r="DJ124" s="76"/>
      <c r="DK124" s="76"/>
      <c r="DL124" s="76"/>
      <c r="DM124" s="76"/>
      <c r="DN124" s="76"/>
      <c r="DO124" s="76"/>
      <c r="DP124" s="76"/>
      <c r="DQ124" s="76"/>
      <c r="DR124" s="76"/>
      <c r="DS124" s="76"/>
      <c r="DT124" s="76"/>
      <c r="DU124" s="76"/>
      <c r="DV124" s="76"/>
      <c r="DW124" s="76"/>
      <c r="DX124" s="76"/>
      <c r="DY124" s="76"/>
      <c r="DZ124" s="76"/>
      <c r="EA124" s="76"/>
      <c r="EB124" s="76"/>
      <c r="EC124" s="76"/>
      <c r="ED124" s="76"/>
      <c r="EE124" s="76"/>
      <c r="EF124" s="76"/>
      <c r="EG124" s="76"/>
      <c r="EH124" s="76"/>
      <c r="EI124" s="76"/>
      <c r="EJ124" s="76"/>
      <c r="EK124" s="76"/>
      <c r="EL124" s="76"/>
      <c r="EM124" s="76"/>
      <c r="EN124" s="76"/>
      <c r="EO124" s="76"/>
      <c r="EP124" s="76"/>
      <c r="EQ124" s="76"/>
      <c r="ER124" s="76"/>
      <c r="ES124" s="76"/>
      <c r="ET124" s="76"/>
      <c r="EU124" s="76"/>
      <c r="EV124" s="76"/>
      <c r="EW124" s="76"/>
      <c r="EX124" s="76"/>
      <c r="EY124" s="76"/>
      <c r="EZ124" s="76"/>
      <c r="FA124" s="76"/>
      <c r="FB124" s="76"/>
      <c r="FC124" s="76"/>
      <c r="FD124" s="76"/>
      <c r="FE124" s="76"/>
      <c r="FF124" s="76"/>
      <c r="FG124" s="76"/>
      <c r="FH124" s="76"/>
      <c r="FI124" s="76"/>
      <c r="FJ124" s="76"/>
      <c r="FK124" s="76"/>
      <c r="FL124" s="76"/>
      <c r="FM124" s="76"/>
      <c r="FN124" s="76"/>
      <c r="FO124" s="76"/>
      <c r="FP124" s="76"/>
      <c r="FQ124" s="76"/>
      <c r="FR124" s="76"/>
      <c r="FS124" s="76"/>
      <c r="FT124" s="76"/>
      <c r="FU124" s="76"/>
      <c r="FV124" s="76"/>
      <c r="FW124" s="76"/>
      <c r="FX124" s="76"/>
      <c r="FY124" s="76"/>
      <c r="FZ124" s="76"/>
      <c r="GA124" s="76"/>
      <c r="GB124" s="76"/>
      <c r="GC124" s="76"/>
      <c r="GD124" s="76"/>
      <c r="GE124" s="76"/>
      <c r="GF124" s="76"/>
      <c r="GG124" s="76"/>
      <c r="GH124" s="76"/>
      <c r="GI124" s="76"/>
      <c r="GJ124" s="76"/>
      <c r="GK124" s="76"/>
      <c r="GL124" s="76"/>
      <c r="GM124" s="76"/>
      <c r="GN124" s="76"/>
      <c r="GO124" s="76"/>
      <c r="GP124" s="76"/>
      <c r="GQ124" s="76"/>
      <c r="GR124" s="76"/>
      <c r="GS124" s="76"/>
      <c r="GT124" s="76"/>
      <c r="GU124" s="76"/>
      <c r="GV124" s="76"/>
      <c r="GW124" s="76"/>
      <c r="GX124" s="76"/>
      <c r="GY124" s="76"/>
      <c r="GZ124" s="76"/>
      <c r="HA124" s="76"/>
      <c r="HB124" s="76"/>
      <c r="HC124" s="76"/>
      <c r="HD124" s="76"/>
      <c r="HE124" s="76"/>
      <c r="HF124" s="76"/>
      <c r="HG124" s="76"/>
      <c r="HH124" s="76"/>
      <c r="HI124" s="76"/>
      <c r="HJ124" s="76"/>
      <c r="HK124" s="76"/>
      <c r="HL124" s="76"/>
      <c r="HM124" s="76"/>
      <c r="HN124" s="76"/>
      <c r="HO124" s="76"/>
      <c r="HP124" s="76"/>
      <c r="HQ124" s="76"/>
      <c r="HR124" s="76"/>
      <c r="HS124" s="76"/>
      <c r="HT124" s="76"/>
      <c r="HU124" s="76"/>
      <c r="HV124" s="76"/>
      <c r="HW124" s="76"/>
      <c r="HX124" s="76"/>
      <c r="HY124" s="76"/>
      <c r="HZ124" s="76"/>
      <c r="IA124" s="76"/>
      <c r="IB124" s="76"/>
      <c r="IC124" s="76"/>
      <c r="ID124" s="76"/>
      <c r="IE124" s="76"/>
      <c r="IF124" s="76"/>
      <c r="IG124" s="76"/>
      <c r="IH124" s="76"/>
      <c r="II124" s="76"/>
      <c r="IJ124" s="76"/>
      <c r="IK124" s="76"/>
      <c r="IL124" s="76"/>
      <c r="IM124" s="76"/>
      <c r="IN124" s="76"/>
      <c r="IO124" s="76"/>
      <c r="IP124" s="76"/>
      <c r="IQ124" s="76"/>
      <c r="IR124" s="76"/>
      <c r="IS124" s="76"/>
    </row>
    <row r="125" spans="1:253" s="80" customFormat="1" ht="15">
      <c r="A125" s="79"/>
      <c r="B125" s="79"/>
      <c r="C125" s="79"/>
      <c r="D125" s="90"/>
      <c r="E125" s="79"/>
      <c r="F125" s="91"/>
      <c r="G125" s="92"/>
      <c r="H125" s="92"/>
      <c r="I125" s="93">
        <f>I124/121</f>
        <v>53.12396694214876</v>
      </c>
      <c r="J125" s="92"/>
      <c r="K125" s="93">
        <f>K124/121</f>
        <v>54.43801652892562</v>
      </c>
      <c r="L125" s="79"/>
      <c r="M125" s="79"/>
      <c r="N125" s="93">
        <f>N124/121</f>
        <v>1691.6694214876034</v>
      </c>
      <c r="O125" s="94">
        <f>O124/121</f>
        <v>4.6311753902663</v>
      </c>
      <c r="P125" s="94">
        <f>P124/121</f>
        <v>51.01735537190084</v>
      </c>
      <c r="Q125" s="94">
        <f>Q124/121</f>
        <v>48.01735537190084</v>
      </c>
      <c r="S125" s="95"/>
      <c r="T125" s="95"/>
      <c r="U125" s="95"/>
      <c r="V125" s="96"/>
      <c r="W125" s="95">
        <f>W124/121</f>
        <v>536459.2058677686</v>
      </c>
      <c r="X125" s="95">
        <f>W124/X124</f>
        <v>61938.515181297706</v>
      </c>
      <c r="Y125" s="95">
        <f>Y124/121</f>
        <v>2.1074380165289255</v>
      </c>
      <c r="Z125" s="89">
        <f>Z124/121</f>
        <v>0.7603305785123967</v>
      </c>
      <c r="AA125" s="89">
        <f>AA124/121</f>
        <v>0.7603305785123967</v>
      </c>
      <c r="AB125" s="95"/>
      <c r="AC125" s="95"/>
      <c r="AD125" s="95"/>
      <c r="AE125" s="97"/>
      <c r="AF125" s="95">
        <f>AF124/121</f>
        <v>46316.23347107438</v>
      </c>
      <c r="AG125" s="95">
        <f>AG124/121</f>
        <v>8707.873966942148</v>
      </c>
      <c r="AH125" s="95">
        <f>AH124/121</f>
        <v>55024.10743801653</v>
      </c>
      <c r="AI125" s="95">
        <f>AI124/5</f>
        <v>94900.2</v>
      </c>
      <c r="AJ125" s="95">
        <f>AJ124/5</f>
        <v>18130.2</v>
      </c>
      <c r="AK125" s="79"/>
      <c r="AL125" s="79"/>
      <c r="AM125" s="95"/>
      <c r="AN125" s="79"/>
      <c r="AO125" s="95">
        <f>AO124/30</f>
        <v>0</v>
      </c>
      <c r="AP125" s="96"/>
      <c r="AQ125" s="95">
        <f>AQ124/121</f>
        <v>308879.62950413226</v>
      </c>
      <c r="AR125" s="96">
        <f>AR124/121</f>
        <v>0.6868793084168285</v>
      </c>
      <c r="AS125" s="95">
        <f>AS124/121</f>
        <v>55024.10743801653</v>
      </c>
      <c r="AT125" s="96"/>
      <c r="AU125" s="95"/>
      <c r="AV125" s="95">
        <f>AV124/121</f>
        <v>374428.13363636367</v>
      </c>
      <c r="AW125" s="93">
        <f>AW124/121</f>
        <v>9.62809917355372</v>
      </c>
      <c r="AX125" s="93">
        <f>AX124/121</f>
        <v>33.710743801652896</v>
      </c>
      <c r="AY125" s="93">
        <f>AY124/121</f>
        <v>1.28099173553719</v>
      </c>
      <c r="AZ125" s="93">
        <f>AZ124/121</f>
        <v>44.6198347107438</v>
      </c>
      <c r="BA125" s="79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6"/>
      <c r="CO125" s="76"/>
      <c r="CP125" s="76"/>
      <c r="CQ125" s="76"/>
      <c r="CR125" s="76"/>
      <c r="CS125" s="76"/>
      <c r="CT125" s="76"/>
      <c r="CU125" s="76"/>
      <c r="CV125" s="76"/>
      <c r="CW125" s="76"/>
      <c r="CX125" s="76"/>
      <c r="CY125" s="76"/>
      <c r="CZ125" s="76"/>
      <c r="DA125" s="76"/>
      <c r="DB125" s="76"/>
      <c r="DC125" s="76"/>
      <c r="DD125" s="76"/>
      <c r="DE125" s="76"/>
      <c r="DF125" s="76"/>
      <c r="DG125" s="76"/>
      <c r="DH125" s="76"/>
      <c r="DI125" s="76"/>
      <c r="DJ125" s="76"/>
      <c r="DK125" s="76"/>
      <c r="DL125" s="76"/>
      <c r="DM125" s="76"/>
      <c r="DN125" s="76"/>
      <c r="DO125" s="76"/>
      <c r="DP125" s="76"/>
      <c r="DQ125" s="76"/>
      <c r="DR125" s="76"/>
      <c r="DS125" s="76"/>
      <c r="DT125" s="76"/>
      <c r="DU125" s="76"/>
      <c r="DV125" s="76"/>
      <c r="DW125" s="76"/>
      <c r="DX125" s="76"/>
      <c r="DY125" s="76"/>
      <c r="DZ125" s="76"/>
      <c r="EA125" s="76"/>
      <c r="EB125" s="76"/>
      <c r="EC125" s="76"/>
      <c r="ED125" s="76"/>
      <c r="EE125" s="76"/>
      <c r="EF125" s="76"/>
      <c r="EG125" s="76"/>
      <c r="EH125" s="76"/>
      <c r="EI125" s="76"/>
      <c r="EJ125" s="76"/>
      <c r="EK125" s="76"/>
      <c r="EL125" s="76"/>
      <c r="EM125" s="76"/>
      <c r="EN125" s="76"/>
      <c r="EO125" s="76"/>
      <c r="EP125" s="76"/>
      <c r="EQ125" s="76"/>
      <c r="ER125" s="76"/>
      <c r="ES125" s="76"/>
      <c r="ET125" s="76"/>
      <c r="EU125" s="76"/>
      <c r="EV125" s="76"/>
      <c r="EW125" s="76"/>
      <c r="EX125" s="76"/>
      <c r="EY125" s="76"/>
      <c r="EZ125" s="76"/>
      <c r="FA125" s="76"/>
      <c r="FB125" s="76"/>
      <c r="FC125" s="76"/>
      <c r="FD125" s="76"/>
      <c r="FE125" s="76"/>
      <c r="FF125" s="76"/>
      <c r="FG125" s="76"/>
      <c r="FH125" s="76"/>
      <c r="FI125" s="76"/>
      <c r="FJ125" s="76"/>
      <c r="FK125" s="76"/>
      <c r="FL125" s="76"/>
      <c r="FM125" s="76"/>
      <c r="FN125" s="76"/>
      <c r="FO125" s="76"/>
      <c r="FP125" s="76"/>
      <c r="FQ125" s="76"/>
      <c r="FR125" s="76"/>
      <c r="FS125" s="76"/>
      <c r="FT125" s="76"/>
      <c r="FU125" s="76"/>
      <c r="FV125" s="76"/>
      <c r="FW125" s="76"/>
      <c r="FX125" s="76"/>
      <c r="FY125" s="76"/>
      <c r="FZ125" s="76"/>
      <c r="GA125" s="76"/>
      <c r="GB125" s="76"/>
      <c r="GC125" s="76"/>
      <c r="GD125" s="76"/>
      <c r="GE125" s="76"/>
      <c r="GF125" s="76"/>
      <c r="GG125" s="76"/>
      <c r="GH125" s="76"/>
      <c r="GI125" s="76"/>
      <c r="GJ125" s="76"/>
      <c r="GK125" s="76"/>
      <c r="GL125" s="76"/>
      <c r="GM125" s="76"/>
      <c r="GN125" s="76"/>
      <c r="GO125" s="76"/>
      <c r="GP125" s="76"/>
      <c r="GQ125" s="76"/>
      <c r="GR125" s="76"/>
      <c r="GS125" s="76"/>
      <c r="GT125" s="76"/>
      <c r="GU125" s="76"/>
      <c r="GV125" s="76"/>
      <c r="GW125" s="76"/>
      <c r="GX125" s="76"/>
      <c r="GY125" s="76"/>
      <c r="GZ125" s="76"/>
      <c r="HA125" s="76"/>
      <c r="HB125" s="76"/>
      <c r="HC125" s="76"/>
      <c r="HD125" s="76"/>
      <c r="HE125" s="76"/>
      <c r="HF125" s="76"/>
      <c r="HG125" s="76"/>
      <c r="HH125" s="76"/>
      <c r="HI125" s="76"/>
      <c r="HJ125" s="76"/>
      <c r="HK125" s="76"/>
      <c r="HL125" s="76"/>
      <c r="HM125" s="76"/>
      <c r="HN125" s="76"/>
      <c r="HO125" s="76"/>
      <c r="HP125" s="76"/>
      <c r="HQ125" s="76"/>
      <c r="HR125" s="76"/>
      <c r="HS125" s="76"/>
      <c r="HT125" s="76"/>
      <c r="HU125" s="76"/>
      <c r="HV125" s="76"/>
      <c r="HW125" s="76"/>
      <c r="HX125" s="76"/>
      <c r="HY125" s="76"/>
      <c r="HZ125" s="76"/>
      <c r="IA125" s="76"/>
      <c r="IB125" s="76"/>
      <c r="IC125" s="76"/>
      <c r="ID125" s="76"/>
      <c r="IE125" s="76"/>
      <c r="IF125" s="76"/>
      <c r="IG125" s="76"/>
      <c r="IH125" s="76"/>
      <c r="II125" s="76"/>
      <c r="IJ125" s="76"/>
      <c r="IK125" s="76"/>
      <c r="IL125" s="76"/>
      <c r="IM125" s="76"/>
      <c r="IN125" s="76"/>
      <c r="IO125" s="76"/>
      <c r="IP125" s="76"/>
      <c r="IQ125" s="76"/>
      <c r="IR125" s="76"/>
      <c r="IS125" s="76"/>
    </row>
    <row r="126" spans="4:253" s="80" customFormat="1" ht="15">
      <c r="D126" s="81"/>
      <c r="F126" s="82"/>
      <c r="G126" s="83"/>
      <c r="H126" s="83"/>
      <c r="J126" s="83"/>
      <c r="K126" s="98"/>
      <c r="O126" s="85"/>
      <c r="P126" s="85"/>
      <c r="Q126" s="85"/>
      <c r="R126" s="99"/>
      <c r="S126" s="87"/>
      <c r="T126" s="87"/>
      <c r="U126" s="87"/>
      <c r="V126" s="87"/>
      <c r="W126" s="87"/>
      <c r="X126" s="87">
        <f>X124/121</f>
        <v>8.661157024793388</v>
      </c>
      <c r="Y126" s="87"/>
      <c r="Z126" s="96">
        <f>Z124/X124</f>
        <v>0.08778625954198473</v>
      </c>
      <c r="AA126" s="96">
        <f>AA124/1448</f>
        <v>0.06353591160220995</v>
      </c>
      <c r="AD126" s="87"/>
      <c r="AE126" s="84"/>
      <c r="AF126" s="87">
        <f>AF124/117</f>
        <v>47899.694444444445</v>
      </c>
      <c r="AG126" s="87">
        <f>AG124/117</f>
        <v>9005.57905982906</v>
      </c>
      <c r="AH126" s="87">
        <f>AH124/117</f>
        <v>56905.27350427351</v>
      </c>
      <c r="AJ126" s="87"/>
      <c r="AM126" s="87"/>
      <c r="AO126" s="87"/>
      <c r="AP126" s="88"/>
      <c r="AR126" s="89"/>
      <c r="AS126" s="87"/>
      <c r="AT126" s="88"/>
      <c r="AU126" s="87"/>
      <c r="AV126" s="87"/>
      <c r="AY126" s="89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  <c r="CC126" s="76"/>
      <c r="CD126" s="76"/>
      <c r="CE126" s="76"/>
      <c r="CF126" s="76"/>
      <c r="CG126" s="76"/>
      <c r="CH126" s="76"/>
      <c r="CI126" s="76"/>
      <c r="CJ126" s="76"/>
      <c r="CK126" s="76"/>
      <c r="CL126" s="76"/>
      <c r="CM126" s="76"/>
      <c r="CN126" s="76"/>
      <c r="CO126" s="76"/>
      <c r="CP126" s="76"/>
      <c r="CQ126" s="76"/>
      <c r="CR126" s="76"/>
      <c r="CS126" s="76"/>
      <c r="CT126" s="76"/>
      <c r="CU126" s="76"/>
      <c r="CV126" s="76"/>
      <c r="CW126" s="76"/>
      <c r="CX126" s="76"/>
      <c r="CY126" s="76"/>
      <c r="CZ126" s="76"/>
      <c r="DA126" s="76"/>
      <c r="DB126" s="76"/>
      <c r="DC126" s="76"/>
      <c r="DD126" s="76"/>
      <c r="DE126" s="76"/>
      <c r="DF126" s="76"/>
      <c r="DG126" s="76"/>
      <c r="DH126" s="76"/>
      <c r="DI126" s="76"/>
      <c r="DJ126" s="76"/>
      <c r="DK126" s="76"/>
      <c r="DL126" s="76"/>
      <c r="DM126" s="76"/>
      <c r="DN126" s="76"/>
      <c r="DO126" s="76"/>
      <c r="DP126" s="76"/>
      <c r="DQ126" s="76"/>
      <c r="DR126" s="76"/>
      <c r="DS126" s="76"/>
      <c r="DT126" s="76"/>
      <c r="DU126" s="76"/>
      <c r="DV126" s="76"/>
      <c r="DW126" s="76"/>
      <c r="DX126" s="76"/>
      <c r="DY126" s="76"/>
      <c r="DZ126" s="76"/>
      <c r="EA126" s="76"/>
      <c r="EB126" s="76"/>
      <c r="EC126" s="76"/>
      <c r="ED126" s="76"/>
      <c r="EE126" s="76"/>
      <c r="EF126" s="76"/>
      <c r="EG126" s="76"/>
      <c r="EH126" s="76"/>
      <c r="EI126" s="76"/>
      <c r="EJ126" s="76"/>
      <c r="EK126" s="76"/>
      <c r="EL126" s="76"/>
      <c r="EM126" s="76"/>
      <c r="EN126" s="76"/>
      <c r="EO126" s="76"/>
      <c r="EP126" s="76"/>
      <c r="EQ126" s="76"/>
      <c r="ER126" s="76"/>
      <c r="ES126" s="76"/>
      <c r="ET126" s="76"/>
      <c r="EU126" s="76"/>
      <c r="EV126" s="76"/>
      <c r="EW126" s="76"/>
      <c r="EX126" s="76"/>
      <c r="EY126" s="76"/>
      <c r="EZ126" s="76"/>
      <c r="FA126" s="76"/>
      <c r="FB126" s="76"/>
      <c r="FC126" s="76"/>
      <c r="FD126" s="76"/>
      <c r="FE126" s="76"/>
      <c r="FF126" s="76"/>
      <c r="FG126" s="76"/>
      <c r="FH126" s="76"/>
      <c r="FI126" s="76"/>
      <c r="FJ126" s="76"/>
      <c r="FK126" s="76"/>
      <c r="FL126" s="76"/>
      <c r="FM126" s="76"/>
      <c r="FN126" s="76"/>
      <c r="FO126" s="76"/>
      <c r="FP126" s="76"/>
      <c r="FQ126" s="76"/>
      <c r="FR126" s="76"/>
      <c r="FS126" s="76"/>
      <c r="FT126" s="76"/>
      <c r="FU126" s="76"/>
      <c r="FV126" s="76"/>
      <c r="FW126" s="76"/>
      <c r="FX126" s="76"/>
      <c r="FY126" s="76"/>
      <c r="FZ126" s="76"/>
      <c r="GA126" s="76"/>
      <c r="GB126" s="76"/>
      <c r="GC126" s="76"/>
      <c r="GD126" s="76"/>
      <c r="GE126" s="76"/>
      <c r="GF126" s="76"/>
      <c r="GG126" s="76"/>
      <c r="GH126" s="76"/>
      <c r="GI126" s="76"/>
      <c r="GJ126" s="76"/>
      <c r="GK126" s="76"/>
      <c r="GL126" s="76"/>
      <c r="GM126" s="76"/>
      <c r="GN126" s="76"/>
      <c r="GO126" s="76"/>
      <c r="GP126" s="76"/>
      <c r="GQ126" s="76"/>
      <c r="GR126" s="76"/>
      <c r="GS126" s="76"/>
      <c r="GT126" s="76"/>
      <c r="GU126" s="76"/>
      <c r="GV126" s="76"/>
      <c r="GW126" s="76"/>
      <c r="GX126" s="76"/>
      <c r="GY126" s="76"/>
      <c r="GZ126" s="76"/>
      <c r="HA126" s="76"/>
      <c r="HB126" s="76"/>
      <c r="HC126" s="76"/>
      <c r="HD126" s="76"/>
      <c r="HE126" s="76"/>
      <c r="HF126" s="76"/>
      <c r="HG126" s="76"/>
      <c r="HH126" s="76"/>
      <c r="HI126" s="76"/>
      <c r="HJ126" s="76"/>
      <c r="HK126" s="76"/>
      <c r="HL126" s="76"/>
      <c r="HM126" s="76"/>
      <c r="HN126" s="76"/>
      <c r="HO126" s="76"/>
      <c r="HP126" s="76"/>
      <c r="HQ126" s="76"/>
      <c r="HR126" s="76"/>
      <c r="HS126" s="76"/>
      <c r="HT126" s="76"/>
      <c r="HU126" s="76"/>
      <c r="HV126" s="76"/>
      <c r="HW126" s="76"/>
      <c r="HX126" s="76"/>
      <c r="HY126" s="76"/>
      <c r="HZ126" s="76"/>
      <c r="IA126" s="76"/>
      <c r="IB126" s="76"/>
      <c r="IC126" s="76"/>
      <c r="ID126" s="76"/>
      <c r="IE126" s="76"/>
      <c r="IF126" s="76"/>
      <c r="IG126" s="76"/>
      <c r="IH126" s="76"/>
      <c r="II126" s="76"/>
      <c r="IJ126" s="76"/>
      <c r="IK126" s="76"/>
      <c r="IL126" s="76"/>
      <c r="IM126" s="76"/>
      <c r="IN126" s="76"/>
      <c r="IO126" s="76"/>
      <c r="IP126" s="76"/>
      <c r="IQ126" s="76"/>
      <c r="IR126" s="76"/>
      <c r="IS126" s="76"/>
    </row>
    <row r="127" spans="1:253" s="2" customFormat="1" ht="15">
      <c r="A127" s="104" t="s">
        <v>0</v>
      </c>
      <c r="B127" s="105"/>
      <c r="C127" s="105"/>
      <c r="D127" s="105"/>
      <c r="E127" s="106" t="s">
        <v>4</v>
      </c>
      <c r="F127" s="107"/>
      <c r="G127" s="108" t="s">
        <v>11</v>
      </c>
      <c r="H127" s="108"/>
      <c r="I127" s="108"/>
      <c r="J127" s="108"/>
      <c r="K127" s="108"/>
      <c r="L127" s="108"/>
      <c r="M127" s="108"/>
      <c r="N127" s="108"/>
      <c r="O127" s="108"/>
      <c r="P127" s="39"/>
      <c r="Q127" s="39"/>
      <c r="R127" s="6" t="s">
        <v>20</v>
      </c>
      <c r="S127" s="109" t="s">
        <v>22</v>
      </c>
      <c r="T127" s="109"/>
      <c r="U127" s="109"/>
      <c r="V127" s="109"/>
      <c r="W127" s="109"/>
      <c r="X127" s="109"/>
      <c r="Y127" s="109"/>
      <c r="Z127" s="109"/>
      <c r="AA127" s="109"/>
      <c r="AB127" s="110" t="s">
        <v>30</v>
      </c>
      <c r="AC127" s="110"/>
      <c r="AD127" s="110"/>
      <c r="AE127" s="110"/>
      <c r="AF127" s="104" t="s">
        <v>31</v>
      </c>
      <c r="AG127" s="104"/>
      <c r="AH127" s="104"/>
      <c r="AI127" s="100" t="s">
        <v>34</v>
      </c>
      <c r="AJ127" s="100"/>
      <c r="AK127" s="101" t="s">
        <v>38</v>
      </c>
      <c r="AL127" s="101"/>
      <c r="AM127" s="101"/>
      <c r="AN127" s="101"/>
      <c r="AO127" s="102" t="s">
        <v>140</v>
      </c>
      <c r="AP127" s="102"/>
      <c r="AQ127" s="102"/>
      <c r="AR127" s="102"/>
      <c r="AS127" s="102"/>
      <c r="AT127" s="102"/>
      <c r="AU127" s="102"/>
      <c r="AV127" s="102"/>
      <c r="AW127" s="103" t="s">
        <v>42</v>
      </c>
      <c r="AX127" s="103"/>
      <c r="AY127" s="103"/>
      <c r="AZ127" s="103"/>
      <c r="BA127" s="31" t="s">
        <v>161</v>
      </c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76"/>
      <c r="CS127" s="76"/>
      <c r="CT127" s="76"/>
      <c r="CU127" s="76"/>
      <c r="CV127" s="76"/>
      <c r="CW127" s="76"/>
      <c r="CX127" s="76"/>
      <c r="CY127" s="76"/>
      <c r="CZ127" s="76"/>
      <c r="DA127" s="76"/>
      <c r="DB127" s="76"/>
      <c r="DC127" s="76"/>
      <c r="DD127" s="76"/>
      <c r="DE127" s="76"/>
      <c r="DF127" s="76"/>
      <c r="DG127" s="76"/>
      <c r="DH127" s="76"/>
      <c r="DI127" s="76"/>
      <c r="DJ127" s="76"/>
      <c r="DK127" s="76"/>
      <c r="DL127" s="76"/>
      <c r="DM127" s="76"/>
      <c r="DN127" s="76"/>
      <c r="DO127" s="76"/>
      <c r="DP127" s="76"/>
      <c r="DQ127" s="76"/>
      <c r="DR127" s="76"/>
      <c r="DS127" s="76"/>
      <c r="DT127" s="76"/>
      <c r="DU127" s="76"/>
      <c r="DV127" s="76"/>
      <c r="DW127" s="76"/>
      <c r="DX127" s="76"/>
      <c r="DY127" s="76"/>
      <c r="DZ127" s="76"/>
      <c r="EA127" s="76"/>
      <c r="EB127" s="76"/>
      <c r="EC127" s="76"/>
      <c r="ED127" s="76"/>
      <c r="EE127" s="76"/>
      <c r="EF127" s="76"/>
      <c r="EG127" s="76"/>
      <c r="EH127" s="76"/>
      <c r="EI127" s="76"/>
      <c r="EJ127" s="76"/>
      <c r="EK127" s="76"/>
      <c r="EL127" s="76"/>
      <c r="EM127" s="76"/>
      <c r="EN127" s="76"/>
      <c r="EO127" s="76"/>
      <c r="EP127" s="76"/>
      <c r="EQ127" s="76"/>
      <c r="ER127" s="76"/>
      <c r="ES127" s="76"/>
      <c r="ET127" s="76"/>
      <c r="EU127" s="76"/>
      <c r="EV127" s="76"/>
      <c r="EW127" s="76"/>
      <c r="EX127" s="76"/>
      <c r="EY127" s="76"/>
      <c r="EZ127" s="76"/>
      <c r="FA127" s="76"/>
      <c r="FB127" s="76"/>
      <c r="FC127" s="76"/>
      <c r="FD127" s="76"/>
      <c r="FE127" s="76"/>
      <c r="FF127" s="76"/>
      <c r="FG127" s="76"/>
      <c r="FH127" s="76"/>
      <c r="FI127" s="76"/>
      <c r="FJ127" s="76"/>
      <c r="FK127" s="76"/>
      <c r="FL127" s="76"/>
      <c r="FM127" s="76"/>
      <c r="FN127" s="76"/>
      <c r="FO127" s="76"/>
      <c r="FP127" s="76"/>
      <c r="FQ127" s="76"/>
      <c r="FR127" s="76"/>
      <c r="FS127" s="76"/>
      <c r="FT127" s="76"/>
      <c r="FU127" s="76"/>
      <c r="FV127" s="76"/>
      <c r="FW127" s="76"/>
      <c r="FX127" s="76"/>
      <c r="FY127" s="76"/>
      <c r="FZ127" s="76"/>
      <c r="GA127" s="76"/>
      <c r="GB127" s="76"/>
      <c r="GC127" s="76"/>
      <c r="GD127" s="76"/>
      <c r="GE127" s="76"/>
      <c r="GF127" s="76"/>
      <c r="GG127" s="76"/>
      <c r="GH127" s="76"/>
      <c r="GI127" s="76"/>
      <c r="GJ127" s="76"/>
      <c r="GK127" s="76"/>
      <c r="GL127" s="76"/>
      <c r="GM127" s="76"/>
      <c r="GN127" s="76"/>
      <c r="GO127" s="76"/>
      <c r="GP127" s="76"/>
      <c r="GQ127" s="76"/>
      <c r="GR127" s="76"/>
      <c r="GS127" s="76"/>
      <c r="GT127" s="76"/>
      <c r="GU127" s="76"/>
      <c r="GV127" s="76"/>
      <c r="GW127" s="76"/>
      <c r="GX127" s="76"/>
      <c r="GY127" s="76"/>
      <c r="GZ127" s="76"/>
      <c r="HA127" s="76"/>
      <c r="HB127" s="76"/>
      <c r="HC127" s="76"/>
      <c r="HD127" s="76"/>
      <c r="HE127" s="76"/>
      <c r="HF127" s="76"/>
      <c r="HG127" s="76"/>
      <c r="HH127" s="76"/>
      <c r="HI127" s="76"/>
      <c r="HJ127" s="76"/>
      <c r="HK127" s="76"/>
      <c r="HL127" s="76"/>
      <c r="HM127" s="76"/>
      <c r="HN127" s="76"/>
      <c r="HO127" s="76"/>
      <c r="HP127" s="76"/>
      <c r="HQ127" s="76"/>
      <c r="HR127" s="76"/>
      <c r="HS127" s="76"/>
      <c r="HT127" s="76"/>
      <c r="HU127" s="76"/>
      <c r="HV127" s="76"/>
      <c r="HW127" s="76"/>
      <c r="HX127" s="76"/>
      <c r="HY127" s="76"/>
      <c r="HZ127" s="76"/>
      <c r="IA127" s="76"/>
      <c r="IB127" s="76"/>
      <c r="IC127" s="76"/>
      <c r="ID127" s="76"/>
      <c r="IE127" s="76"/>
      <c r="IF127" s="76"/>
      <c r="IG127" s="76"/>
      <c r="IH127" s="76"/>
      <c r="II127" s="76"/>
      <c r="IJ127" s="76"/>
      <c r="IK127" s="76"/>
      <c r="IL127" s="76"/>
      <c r="IM127" s="76"/>
      <c r="IN127" s="76"/>
      <c r="IO127" s="76"/>
      <c r="IP127" s="76"/>
      <c r="IQ127" s="76"/>
      <c r="IR127" s="76"/>
      <c r="IS127" s="76"/>
    </row>
    <row r="128" spans="1:253" s="1" customFormat="1" ht="15">
      <c r="A128" s="37" t="s">
        <v>3</v>
      </c>
      <c r="B128" s="37" t="s">
        <v>1</v>
      </c>
      <c r="C128" s="37" t="s">
        <v>6</v>
      </c>
      <c r="D128" s="27" t="s">
        <v>76</v>
      </c>
      <c r="E128" s="38" t="s">
        <v>5</v>
      </c>
      <c r="F128" s="30">
        <v>41087</v>
      </c>
      <c r="G128" s="8" t="s">
        <v>2</v>
      </c>
      <c r="H128" s="8" t="s">
        <v>7</v>
      </c>
      <c r="I128" s="9" t="s">
        <v>8</v>
      </c>
      <c r="J128" s="8" t="s">
        <v>9</v>
      </c>
      <c r="K128" s="10" t="s">
        <v>10</v>
      </c>
      <c r="L128" s="9" t="s">
        <v>12</v>
      </c>
      <c r="M128" s="9" t="s">
        <v>17</v>
      </c>
      <c r="N128" s="9" t="s">
        <v>18</v>
      </c>
      <c r="O128" s="11" t="s">
        <v>19</v>
      </c>
      <c r="P128" s="11" t="s">
        <v>101</v>
      </c>
      <c r="Q128" s="11" t="s">
        <v>102</v>
      </c>
      <c r="R128" s="12" t="s">
        <v>21</v>
      </c>
      <c r="S128" s="17" t="s">
        <v>25</v>
      </c>
      <c r="T128" s="17" t="s">
        <v>26</v>
      </c>
      <c r="U128" s="17" t="s">
        <v>46</v>
      </c>
      <c r="V128" s="17" t="s">
        <v>47</v>
      </c>
      <c r="W128" s="17" t="s">
        <v>27</v>
      </c>
      <c r="X128" s="17" t="s">
        <v>41</v>
      </c>
      <c r="Y128" s="17" t="s">
        <v>46</v>
      </c>
      <c r="Z128" s="17" t="s">
        <v>47</v>
      </c>
      <c r="AA128" s="17" t="s">
        <v>60</v>
      </c>
      <c r="AB128" s="14" t="s">
        <v>28</v>
      </c>
      <c r="AC128" s="14" t="s">
        <v>29</v>
      </c>
      <c r="AD128" s="14" t="s">
        <v>59</v>
      </c>
      <c r="AE128" s="28" t="s">
        <v>58</v>
      </c>
      <c r="AF128" s="21" t="s">
        <v>32</v>
      </c>
      <c r="AG128" s="21" t="s">
        <v>33</v>
      </c>
      <c r="AH128" s="37" t="s">
        <v>49</v>
      </c>
      <c r="AI128" s="15" t="s">
        <v>35</v>
      </c>
      <c r="AJ128" s="15" t="s">
        <v>36</v>
      </c>
      <c r="AK128" s="16" t="s">
        <v>39</v>
      </c>
      <c r="AL128" s="16" t="s">
        <v>50</v>
      </c>
      <c r="AM128" s="16" t="s">
        <v>51</v>
      </c>
      <c r="AN128" s="16" t="s">
        <v>40</v>
      </c>
      <c r="AO128" s="26" t="s">
        <v>52</v>
      </c>
      <c r="AP128" s="22" t="s">
        <v>53</v>
      </c>
      <c r="AQ128" s="20" t="s">
        <v>54</v>
      </c>
      <c r="AR128" s="24" t="s">
        <v>55</v>
      </c>
      <c r="AS128" s="20" t="s">
        <v>56</v>
      </c>
      <c r="AT128" s="22" t="s">
        <v>57</v>
      </c>
      <c r="AU128" s="20" t="s">
        <v>37</v>
      </c>
      <c r="AV128" s="20" t="s">
        <v>61</v>
      </c>
      <c r="AW128" s="19" t="s">
        <v>43</v>
      </c>
      <c r="AX128" s="19" t="s">
        <v>44</v>
      </c>
      <c r="AY128" s="19" t="s">
        <v>45</v>
      </c>
      <c r="AZ128" s="19" t="s">
        <v>48</v>
      </c>
      <c r="BA128" s="32" t="s">
        <v>163</v>
      </c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  <c r="BQ128" s="77"/>
      <c r="BR128" s="77"/>
      <c r="BS128" s="77"/>
      <c r="BT128" s="77"/>
      <c r="BU128" s="77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77"/>
      <c r="CV128" s="77"/>
      <c r="CW128" s="77"/>
      <c r="CX128" s="77"/>
      <c r="CY128" s="77"/>
      <c r="CZ128" s="77"/>
      <c r="DA128" s="77"/>
      <c r="DB128" s="77"/>
      <c r="DC128" s="77"/>
      <c r="DD128" s="77"/>
      <c r="DE128" s="77"/>
      <c r="DF128" s="77"/>
      <c r="DG128" s="77"/>
      <c r="DH128" s="77"/>
      <c r="DI128" s="77"/>
      <c r="DJ128" s="77"/>
      <c r="DK128" s="77"/>
      <c r="DL128" s="77"/>
      <c r="DM128" s="77"/>
      <c r="DN128" s="77"/>
      <c r="DO128" s="77"/>
      <c r="DP128" s="77"/>
      <c r="DQ128" s="77"/>
      <c r="DR128" s="77"/>
      <c r="DS128" s="77"/>
      <c r="DT128" s="77"/>
      <c r="DU128" s="77"/>
      <c r="DV128" s="77"/>
      <c r="DW128" s="77"/>
      <c r="DX128" s="77"/>
      <c r="DY128" s="77"/>
      <c r="DZ128" s="77"/>
      <c r="EA128" s="77"/>
      <c r="EB128" s="77"/>
      <c r="EC128" s="77"/>
      <c r="ED128" s="77"/>
      <c r="EE128" s="77"/>
      <c r="EF128" s="77"/>
      <c r="EG128" s="77"/>
      <c r="EH128" s="77"/>
      <c r="EI128" s="77"/>
      <c r="EJ128" s="77"/>
      <c r="EK128" s="77"/>
      <c r="EL128" s="77"/>
      <c r="EM128" s="77"/>
      <c r="EN128" s="77"/>
      <c r="EO128" s="77"/>
      <c r="EP128" s="77"/>
      <c r="EQ128" s="77"/>
      <c r="ER128" s="77"/>
      <c r="ES128" s="77"/>
      <c r="ET128" s="77"/>
      <c r="EU128" s="77"/>
      <c r="EV128" s="77"/>
      <c r="EW128" s="77"/>
      <c r="EX128" s="77"/>
      <c r="EY128" s="77"/>
      <c r="EZ128" s="77"/>
      <c r="FA128" s="77"/>
      <c r="FB128" s="77"/>
      <c r="FC128" s="77"/>
      <c r="FD128" s="77"/>
      <c r="FE128" s="77"/>
      <c r="FF128" s="77"/>
      <c r="FG128" s="77"/>
      <c r="FH128" s="77"/>
      <c r="FI128" s="77"/>
      <c r="FJ128" s="77"/>
      <c r="FK128" s="77"/>
      <c r="FL128" s="77"/>
      <c r="FM128" s="77"/>
      <c r="FN128" s="77"/>
      <c r="FO128" s="77"/>
      <c r="FP128" s="77"/>
      <c r="FQ128" s="77"/>
      <c r="FR128" s="77"/>
      <c r="FS128" s="77"/>
      <c r="FT128" s="77"/>
      <c r="FU128" s="77"/>
      <c r="FV128" s="77"/>
      <c r="FW128" s="77"/>
      <c r="FX128" s="77"/>
      <c r="FY128" s="77"/>
      <c r="FZ128" s="77"/>
      <c r="GA128" s="77"/>
      <c r="GB128" s="77"/>
      <c r="GC128" s="77"/>
      <c r="GD128" s="77"/>
      <c r="GE128" s="77"/>
      <c r="GF128" s="77"/>
      <c r="GG128" s="77"/>
      <c r="GH128" s="77"/>
      <c r="GI128" s="77"/>
      <c r="GJ128" s="77"/>
      <c r="GK128" s="77"/>
      <c r="GL128" s="77"/>
      <c r="GM128" s="77"/>
      <c r="GN128" s="77"/>
      <c r="GO128" s="77"/>
      <c r="GP128" s="77"/>
      <c r="GQ128" s="77"/>
      <c r="GR128" s="77"/>
      <c r="GS128" s="77"/>
      <c r="GT128" s="77"/>
      <c r="GU128" s="77"/>
      <c r="GV128" s="77"/>
      <c r="GW128" s="77"/>
      <c r="GX128" s="77"/>
      <c r="GY128" s="77"/>
      <c r="GZ128" s="77"/>
      <c r="HA128" s="77"/>
      <c r="HB128" s="77"/>
      <c r="HC128" s="77"/>
      <c r="HD128" s="77"/>
      <c r="HE128" s="77"/>
      <c r="HF128" s="77"/>
      <c r="HG128" s="77"/>
      <c r="HH128" s="77"/>
      <c r="HI128" s="77"/>
      <c r="HJ128" s="77"/>
      <c r="HK128" s="77"/>
      <c r="HL128" s="77"/>
      <c r="HM128" s="77"/>
      <c r="HN128" s="77"/>
      <c r="HO128" s="77"/>
      <c r="HP128" s="77"/>
      <c r="HQ128" s="77"/>
      <c r="HR128" s="77"/>
      <c r="HS128" s="77"/>
      <c r="HT128" s="77"/>
      <c r="HU128" s="77"/>
      <c r="HV128" s="77"/>
      <c r="HW128" s="77"/>
      <c r="HX128" s="77"/>
      <c r="HY128" s="77"/>
      <c r="HZ128" s="77"/>
      <c r="IA128" s="77"/>
      <c r="IB128" s="77"/>
      <c r="IC128" s="77"/>
      <c r="ID128" s="77"/>
      <c r="IE128" s="77"/>
      <c r="IF128" s="77"/>
      <c r="IG128" s="77"/>
      <c r="IH128" s="77"/>
      <c r="II128" s="77"/>
      <c r="IJ128" s="77"/>
      <c r="IK128" s="77"/>
      <c r="IL128" s="77"/>
      <c r="IM128" s="77"/>
      <c r="IN128" s="77"/>
      <c r="IO128" s="77"/>
      <c r="IP128" s="77"/>
      <c r="IQ128" s="77"/>
      <c r="IR128" s="77"/>
      <c r="IS128" s="77"/>
    </row>
    <row r="129" spans="4:48" ht="15">
      <c r="D129" s="36"/>
      <c r="AD129" s="18"/>
      <c r="AM129" s="18"/>
      <c r="AS129" s="18"/>
      <c r="AU129" s="18"/>
      <c r="AV129" s="18"/>
    </row>
    <row r="130" spans="4:48" ht="15">
      <c r="D130" s="36"/>
      <c r="AD130" s="18"/>
      <c r="AM130" s="18"/>
      <c r="AS130" s="18"/>
      <c r="AU130" s="18"/>
      <c r="AV130" s="18"/>
    </row>
    <row r="131" spans="4:48" ht="15">
      <c r="D131" s="36"/>
      <c r="AD131" s="18"/>
      <c r="AM131" s="18"/>
      <c r="AS131" s="18"/>
      <c r="AU131" s="18"/>
      <c r="AV131" s="18"/>
    </row>
    <row r="132" spans="4:48" ht="15">
      <c r="D132" s="36"/>
      <c r="AD132" s="18"/>
      <c r="AM132" s="18"/>
      <c r="AS132" s="18"/>
      <c r="AU132" s="18"/>
      <c r="AV132" s="18"/>
    </row>
    <row r="133" spans="4:48" ht="15">
      <c r="D133" s="36"/>
      <c r="AD133" s="18"/>
      <c r="AM133" s="18"/>
      <c r="AS133" s="18"/>
      <c r="AU133" s="18"/>
      <c r="AV133" s="18"/>
    </row>
    <row r="134" spans="4:48" ht="15">
      <c r="D134" s="36"/>
      <c r="AD134" s="18"/>
      <c r="AM134" s="18"/>
      <c r="AP134" s="25"/>
      <c r="AS134" s="18"/>
      <c r="AU134" s="18"/>
      <c r="AV134" s="18"/>
    </row>
    <row r="135" spans="4:48" ht="15">
      <c r="D135" s="36"/>
      <c r="AD135" s="18"/>
      <c r="AM135" s="18"/>
      <c r="AS135" s="18"/>
      <c r="AU135" s="23"/>
      <c r="AV135" s="18"/>
    </row>
    <row r="136" spans="4:48" ht="15">
      <c r="D136" s="36"/>
      <c r="AD136" s="18"/>
      <c r="AM136" s="18"/>
      <c r="AS136" s="18"/>
      <c r="AU136" s="18"/>
      <c r="AV136" s="18"/>
    </row>
    <row r="137" spans="4:48" ht="15">
      <c r="D137" s="36"/>
      <c r="AD137" s="18"/>
      <c r="AM137" s="18"/>
      <c r="AS137" s="18"/>
      <c r="AU137" s="18"/>
      <c r="AV137" s="18"/>
    </row>
    <row r="138" spans="4:48" ht="15">
      <c r="D138" s="36"/>
      <c r="AD138" s="18"/>
      <c r="AM138" s="18"/>
      <c r="AS138" s="18"/>
      <c r="AU138" s="18"/>
      <c r="AV138" s="18"/>
    </row>
    <row r="139" spans="4:48" ht="15">
      <c r="D139" s="36"/>
      <c r="AD139" s="18"/>
      <c r="AM139" s="18"/>
      <c r="AS139" s="18"/>
      <c r="AU139" s="18"/>
      <c r="AV139" s="18"/>
    </row>
    <row r="140" spans="4:48" ht="15">
      <c r="D140" s="36"/>
      <c r="AD140" s="18"/>
      <c r="AM140" s="18"/>
      <c r="AS140" s="18"/>
      <c r="AU140" s="18"/>
      <c r="AV140" s="18"/>
    </row>
    <row r="141" spans="4:48" ht="15">
      <c r="D141" s="36"/>
      <c r="AD141" s="18"/>
      <c r="AM141" s="18"/>
      <c r="AS141" s="18"/>
      <c r="AU141" s="18"/>
      <c r="AV141" s="18"/>
    </row>
    <row r="142" spans="4:48" ht="15">
      <c r="D142" s="36"/>
      <c r="AD142" s="18"/>
      <c r="AM142" s="18"/>
      <c r="AS142" s="18"/>
      <c r="AU142" s="18"/>
      <c r="AV142" s="18"/>
    </row>
    <row r="143" spans="4:48" ht="15">
      <c r="D143" s="36"/>
      <c r="AD143" s="18"/>
      <c r="AM143" s="18"/>
      <c r="AS143" s="18"/>
      <c r="AU143" s="18"/>
      <c r="AV143" s="18"/>
    </row>
    <row r="144" spans="4:48" ht="15">
      <c r="D144" s="36"/>
      <c r="AD144" s="18"/>
      <c r="AM144" s="18"/>
      <c r="AS144" s="18"/>
      <c r="AU144" s="18"/>
      <c r="AV144" s="18"/>
    </row>
    <row r="145" spans="4:48" ht="15">
      <c r="D145" s="36"/>
      <c r="AD145" s="18"/>
      <c r="AM145" s="18"/>
      <c r="AS145" s="18"/>
      <c r="AU145" s="18"/>
      <c r="AV145" s="18"/>
    </row>
    <row r="146" spans="4:48" ht="15">
      <c r="D146" s="36"/>
      <c r="AD146" s="18"/>
      <c r="AM146" s="18"/>
      <c r="AS146" s="18"/>
      <c r="AU146" s="18"/>
      <c r="AV146" s="18"/>
    </row>
    <row r="147" spans="4:48" ht="15">
      <c r="D147" s="36"/>
      <c r="AD147" s="18"/>
      <c r="AM147" s="18"/>
      <c r="AS147" s="18"/>
      <c r="AU147" s="18"/>
      <c r="AV147" s="18"/>
    </row>
    <row r="148" spans="4:48" ht="15">
      <c r="D148" s="36"/>
      <c r="AD148" s="18"/>
      <c r="AM148" s="18"/>
      <c r="AS148" s="18"/>
      <c r="AU148" s="18"/>
      <c r="AV148" s="18"/>
    </row>
    <row r="149" spans="4:48" ht="15">
      <c r="D149" s="36"/>
      <c r="AD149" s="18"/>
      <c r="AM149" s="18"/>
      <c r="AS149" s="18"/>
      <c r="AU149" s="18"/>
      <c r="AV149" s="18"/>
    </row>
    <row r="150" spans="4:48" ht="15">
      <c r="D150" s="36"/>
      <c r="AD150" s="18"/>
      <c r="AM150" s="18"/>
      <c r="AS150" s="18"/>
      <c r="AU150" s="18"/>
      <c r="AV150" s="18"/>
    </row>
    <row r="151" spans="4:48" ht="15">
      <c r="D151" s="36"/>
      <c r="AD151" s="18"/>
      <c r="AM151" s="18"/>
      <c r="AS151" s="18"/>
      <c r="AU151" s="18"/>
      <c r="AV151" s="18"/>
    </row>
    <row r="152" spans="4:48" ht="15">
      <c r="D152" s="36"/>
      <c r="AD152" s="18"/>
      <c r="AM152" s="18"/>
      <c r="AS152" s="18"/>
      <c r="AU152" s="18"/>
      <c r="AV152" s="18"/>
    </row>
    <row r="153" spans="4:48" ht="15">
      <c r="D153" s="36"/>
      <c r="AD153" s="18"/>
      <c r="AM153" s="18"/>
      <c r="AS153" s="18"/>
      <c r="AU153" s="18"/>
      <c r="AV153" s="18"/>
    </row>
    <row r="154" spans="4:48" ht="15">
      <c r="D154" s="36"/>
      <c r="AD154" s="18"/>
      <c r="AM154" s="18"/>
      <c r="AS154" s="18"/>
      <c r="AU154" s="18"/>
      <c r="AV154" s="18"/>
    </row>
    <row r="155" spans="4:48" ht="15">
      <c r="D155" s="36"/>
      <c r="AD155" s="18"/>
      <c r="AM155" s="18"/>
      <c r="AS155" s="18"/>
      <c r="AU155" s="18"/>
      <c r="AV155" s="18"/>
    </row>
    <row r="156" spans="4:48" ht="15">
      <c r="D156" s="36"/>
      <c r="AD156" s="18"/>
      <c r="AM156" s="18"/>
      <c r="AS156" s="18"/>
      <c r="AU156" s="18"/>
      <c r="AV156" s="18"/>
    </row>
    <row r="157" spans="4:48" ht="15">
      <c r="D157" s="36"/>
      <c r="AD157" s="18"/>
      <c r="AM157" s="18"/>
      <c r="AS157" s="18"/>
      <c r="AU157" s="18"/>
      <c r="AV157" s="18"/>
    </row>
    <row r="158" spans="4:48" ht="15">
      <c r="D158" s="36"/>
      <c r="AD158" s="18"/>
      <c r="AM158" s="18"/>
      <c r="AS158" s="18"/>
      <c r="AU158" s="18"/>
      <c r="AV158" s="18"/>
    </row>
    <row r="159" spans="4:48" ht="15">
      <c r="D159" s="36"/>
      <c r="AD159" s="18"/>
      <c r="AM159" s="18"/>
      <c r="AS159" s="18"/>
      <c r="AU159" s="18"/>
      <c r="AV159" s="18"/>
    </row>
    <row r="160" spans="4:48" ht="15">
      <c r="D160" s="36"/>
      <c r="AD160" s="18"/>
      <c r="AM160" s="18"/>
      <c r="AS160" s="18"/>
      <c r="AU160" s="18"/>
      <c r="AV160" s="18"/>
    </row>
    <row r="161" spans="4:48" ht="15">
      <c r="D161" s="36"/>
      <c r="AD161" s="18"/>
      <c r="AM161" s="18"/>
      <c r="AS161" s="18"/>
      <c r="AU161" s="18"/>
      <c r="AV161" s="18"/>
    </row>
    <row r="162" spans="4:48" ht="15">
      <c r="D162" s="36"/>
      <c r="AD162" s="18"/>
      <c r="AM162" s="18"/>
      <c r="AS162" s="18"/>
      <c r="AU162" s="18"/>
      <c r="AV162" s="18"/>
    </row>
    <row r="163" spans="4:48" ht="15">
      <c r="D163" s="36"/>
      <c r="AD163" s="18"/>
      <c r="AM163" s="18"/>
      <c r="AS163" s="18"/>
      <c r="AU163" s="18"/>
      <c r="AV163" s="18"/>
    </row>
    <row r="164" spans="4:48" ht="15">
      <c r="D164" s="36"/>
      <c r="AD164" s="18"/>
      <c r="AM164" s="18"/>
      <c r="AS164" s="18"/>
      <c r="AU164" s="18"/>
      <c r="AV164" s="18"/>
    </row>
    <row r="165" spans="4:48" ht="15">
      <c r="D165" s="36"/>
      <c r="AD165" s="18"/>
      <c r="AM165" s="18"/>
      <c r="AS165" s="18"/>
      <c r="AU165" s="18"/>
      <c r="AV165" s="18"/>
    </row>
    <row r="166" spans="4:48" ht="15">
      <c r="D166" s="36"/>
      <c r="AD166" s="18"/>
      <c r="AM166" s="18"/>
      <c r="AS166" s="18"/>
      <c r="AU166" s="18"/>
      <c r="AV166" s="18"/>
    </row>
    <row r="167" spans="4:48" ht="15">
      <c r="D167" s="36"/>
      <c r="AD167" s="18"/>
      <c r="AM167" s="18"/>
      <c r="AS167" s="18"/>
      <c r="AU167" s="18"/>
      <c r="AV167" s="18"/>
    </row>
    <row r="168" spans="4:48" ht="15">
      <c r="D168" s="36"/>
      <c r="AD168" s="18"/>
      <c r="AM168" s="18"/>
      <c r="AS168" s="18"/>
      <c r="AU168" s="18"/>
      <c r="AV168" s="18"/>
    </row>
    <row r="169" spans="4:48" ht="15">
      <c r="D169" s="36"/>
      <c r="AD169" s="18"/>
      <c r="AM169" s="18"/>
      <c r="AS169" s="18"/>
      <c r="AU169" s="18"/>
      <c r="AV169" s="18"/>
    </row>
    <row r="170" spans="4:48" ht="15">
      <c r="D170" s="36"/>
      <c r="AD170" s="18"/>
      <c r="AM170" s="18"/>
      <c r="AS170" s="18"/>
      <c r="AU170" s="18"/>
      <c r="AV170" s="18"/>
    </row>
    <row r="171" spans="4:48" ht="15">
      <c r="D171" s="36"/>
      <c r="AD171" s="18"/>
      <c r="AM171" s="18"/>
      <c r="AS171" s="18"/>
      <c r="AU171" s="18"/>
      <c r="AV171" s="18"/>
    </row>
    <row r="172" spans="4:48" ht="15">
      <c r="D172" s="36"/>
      <c r="AD172" s="18"/>
      <c r="AM172" s="18"/>
      <c r="AS172" s="18"/>
      <c r="AU172" s="18"/>
      <c r="AV172" s="18"/>
    </row>
    <row r="173" spans="4:48" ht="15">
      <c r="D173" s="36"/>
      <c r="AD173" s="18"/>
      <c r="AM173" s="18"/>
      <c r="AS173" s="18"/>
      <c r="AU173" s="18"/>
      <c r="AV173" s="18"/>
    </row>
    <row r="174" spans="4:48" ht="15">
      <c r="D174" s="36"/>
      <c r="AD174" s="18"/>
      <c r="AM174" s="18"/>
      <c r="AS174" s="18"/>
      <c r="AU174" s="18"/>
      <c r="AV174" s="18"/>
    </row>
    <row r="175" spans="4:48" ht="15">
      <c r="D175" s="36"/>
      <c r="AD175" s="18"/>
      <c r="AM175" s="18"/>
      <c r="AS175" s="18"/>
      <c r="AU175" s="18"/>
      <c r="AV175" s="18"/>
    </row>
    <row r="176" spans="4:48" ht="15">
      <c r="D176" s="36"/>
      <c r="AD176" s="18"/>
      <c r="AM176" s="18"/>
      <c r="AS176" s="18"/>
      <c r="AU176" s="18"/>
      <c r="AV176" s="18"/>
    </row>
    <row r="177" spans="4:48" ht="15">
      <c r="D177" s="36"/>
      <c r="AD177" s="18"/>
      <c r="AM177" s="18"/>
      <c r="AS177" s="18"/>
      <c r="AU177" s="18"/>
      <c r="AV177" s="18"/>
    </row>
    <row r="178" spans="4:48" ht="15">
      <c r="D178" s="36"/>
      <c r="AD178" s="18"/>
      <c r="AM178" s="18"/>
      <c r="AS178" s="18"/>
      <c r="AU178" s="18"/>
      <c r="AV178" s="18"/>
    </row>
    <row r="179" spans="4:48" ht="15">
      <c r="D179" s="36"/>
      <c r="AD179" s="18"/>
      <c r="AM179" s="18"/>
      <c r="AS179" s="18"/>
      <c r="AU179" s="18"/>
      <c r="AV179" s="18"/>
    </row>
    <row r="180" spans="4:48" ht="15">
      <c r="D180" s="36"/>
      <c r="AD180" s="18"/>
      <c r="AM180" s="18"/>
      <c r="AS180" s="18"/>
      <c r="AU180" s="18"/>
      <c r="AV180" s="18"/>
    </row>
    <row r="181" spans="4:48" ht="15">
      <c r="D181" s="36"/>
      <c r="AD181" s="18"/>
      <c r="AM181" s="18"/>
      <c r="AS181" s="18"/>
      <c r="AU181" s="18"/>
      <c r="AV181" s="18"/>
    </row>
    <row r="182" spans="4:48" ht="15">
      <c r="D182" s="36"/>
      <c r="AD182" s="18"/>
      <c r="AM182" s="18"/>
      <c r="AS182" s="18"/>
      <c r="AU182" s="18"/>
      <c r="AV182" s="18"/>
    </row>
    <row r="183" spans="4:48" ht="15">
      <c r="D183" s="36"/>
      <c r="AD183" s="18"/>
      <c r="AM183" s="18"/>
      <c r="AS183" s="18"/>
      <c r="AU183" s="18"/>
      <c r="AV183" s="18"/>
    </row>
    <row r="184" spans="4:48" ht="15">
      <c r="D184" s="36"/>
      <c r="AD184" s="18"/>
      <c r="AM184" s="18"/>
      <c r="AS184" s="18"/>
      <c r="AU184" s="18"/>
      <c r="AV184" s="18"/>
    </row>
    <row r="185" spans="4:48" ht="15">
      <c r="D185" s="36"/>
      <c r="AD185" s="18"/>
      <c r="AM185" s="18"/>
      <c r="AS185" s="18"/>
      <c r="AU185" s="18"/>
      <c r="AV185" s="18"/>
    </row>
    <row r="186" spans="4:48" ht="15">
      <c r="D186" s="36"/>
      <c r="AD186" s="18"/>
      <c r="AM186" s="18"/>
      <c r="AS186" s="18"/>
      <c r="AU186" s="18"/>
      <c r="AV186" s="18"/>
    </row>
    <row r="187" spans="4:48" ht="15">
      <c r="D187" s="36"/>
      <c r="AD187" s="18"/>
      <c r="AM187" s="18"/>
      <c r="AS187" s="18"/>
      <c r="AU187" s="18"/>
      <c r="AV187" s="18"/>
    </row>
    <row r="188" spans="4:48" ht="15">
      <c r="D188" s="36"/>
      <c r="AD188" s="18"/>
      <c r="AM188" s="18"/>
      <c r="AS188" s="18"/>
      <c r="AU188" s="18"/>
      <c r="AV188" s="18"/>
    </row>
    <row r="189" spans="4:48" ht="15">
      <c r="D189" s="36"/>
      <c r="AD189" s="18"/>
      <c r="AM189" s="18"/>
      <c r="AS189" s="18"/>
      <c r="AU189" s="18"/>
      <c r="AV189" s="18"/>
    </row>
    <row r="190" spans="4:48" ht="15">
      <c r="D190" s="36"/>
      <c r="AD190" s="18"/>
      <c r="AM190" s="18"/>
      <c r="AS190" s="18"/>
      <c r="AU190" s="18"/>
      <c r="AV190" s="18"/>
    </row>
    <row r="191" spans="4:48" ht="15">
      <c r="D191" s="36"/>
      <c r="AD191" s="18"/>
      <c r="AM191" s="18"/>
      <c r="AS191" s="18"/>
      <c r="AU191" s="18"/>
      <c r="AV191" s="18"/>
    </row>
    <row r="192" spans="4:48" ht="15">
      <c r="D192" s="36"/>
      <c r="AD192" s="18"/>
      <c r="AM192" s="18"/>
      <c r="AS192" s="18"/>
      <c r="AU192" s="18"/>
      <c r="AV192" s="18"/>
    </row>
    <row r="193" spans="4:48" ht="15">
      <c r="D193" s="36"/>
      <c r="AD193" s="18"/>
      <c r="AM193" s="18"/>
      <c r="AS193" s="18"/>
      <c r="AU193" s="18"/>
      <c r="AV193" s="18"/>
    </row>
    <row r="194" spans="4:48" ht="15">
      <c r="D194" s="36"/>
      <c r="AD194" s="18"/>
      <c r="AM194" s="18"/>
      <c r="AS194" s="18"/>
      <c r="AU194" s="18"/>
      <c r="AV194" s="18"/>
    </row>
    <row r="195" spans="4:48" ht="15">
      <c r="D195" s="36"/>
      <c r="AD195" s="18"/>
      <c r="AM195" s="18"/>
      <c r="AS195" s="18"/>
      <c r="AU195" s="18"/>
      <c r="AV195" s="18"/>
    </row>
    <row r="196" spans="4:48" ht="15">
      <c r="D196" s="36"/>
      <c r="AD196" s="18"/>
      <c r="AM196" s="18"/>
      <c r="AS196" s="18"/>
      <c r="AU196" s="18"/>
      <c r="AV196" s="18"/>
    </row>
    <row r="197" spans="4:48" ht="15">
      <c r="D197" s="36"/>
      <c r="AD197" s="18"/>
      <c r="AM197" s="18"/>
      <c r="AS197" s="18"/>
      <c r="AU197" s="18"/>
      <c r="AV197" s="18"/>
    </row>
    <row r="198" spans="4:48" ht="15">
      <c r="D198" s="36"/>
      <c r="AD198" s="18"/>
      <c r="AM198" s="18"/>
      <c r="AS198" s="18"/>
      <c r="AU198" s="18"/>
      <c r="AV198" s="18"/>
    </row>
    <row r="199" spans="4:48" ht="15">
      <c r="D199" s="36"/>
      <c r="AD199" s="18"/>
      <c r="AM199" s="18"/>
      <c r="AS199" s="18"/>
      <c r="AU199" s="18"/>
      <c r="AV199" s="18"/>
    </row>
    <row r="200" spans="4:48" ht="15">
      <c r="D200" s="36"/>
      <c r="AD200" s="18"/>
      <c r="AM200" s="18"/>
      <c r="AS200" s="18"/>
      <c r="AU200" s="18"/>
      <c r="AV200" s="18"/>
    </row>
    <row r="201" spans="4:48" ht="15">
      <c r="D201" s="36"/>
      <c r="AD201" s="18"/>
      <c r="AM201" s="18"/>
      <c r="AS201" s="18"/>
      <c r="AU201" s="18"/>
      <c r="AV201" s="18"/>
    </row>
    <row r="202" spans="4:48" ht="15">
      <c r="D202" s="36"/>
      <c r="AD202" s="18"/>
      <c r="AM202" s="18"/>
      <c r="AS202" s="18"/>
      <c r="AU202" s="18"/>
      <c r="AV202" s="18"/>
    </row>
    <row r="203" spans="4:48" ht="15">
      <c r="D203" s="36"/>
      <c r="AD203" s="18"/>
      <c r="AM203" s="18"/>
      <c r="AS203" s="18"/>
      <c r="AU203" s="18"/>
      <c r="AV203" s="18"/>
    </row>
    <row r="204" spans="4:48" ht="15">
      <c r="D204" s="36"/>
      <c r="AD204" s="18"/>
      <c r="AM204" s="18"/>
      <c r="AS204" s="18"/>
      <c r="AU204" s="18"/>
      <c r="AV204" s="18"/>
    </row>
    <row r="205" spans="4:48" ht="15">
      <c r="D205" s="36"/>
      <c r="AD205" s="18"/>
      <c r="AM205" s="18"/>
      <c r="AS205" s="18"/>
      <c r="AU205" s="18"/>
      <c r="AV205" s="18"/>
    </row>
    <row r="206" spans="4:48" ht="15">
      <c r="D206" s="36"/>
      <c r="AD206" s="18"/>
      <c r="AM206" s="18"/>
      <c r="AS206" s="18"/>
      <c r="AU206" s="18"/>
      <c r="AV206" s="18"/>
    </row>
    <row r="207" spans="4:48" ht="15">
      <c r="D207" s="36"/>
      <c r="AD207" s="18"/>
      <c r="AM207" s="18"/>
      <c r="AS207" s="18"/>
      <c r="AU207" s="18"/>
      <c r="AV207" s="18"/>
    </row>
    <row r="208" spans="4:48" ht="15">
      <c r="D208" s="36"/>
      <c r="AD208" s="18"/>
      <c r="AM208" s="18"/>
      <c r="AS208" s="18"/>
      <c r="AU208" s="18"/>
      <c r="AV208" s="18"/>
    </row>
    <row r="209" spans="4:48" ht="15">
      <c r="D209" s="36"/>
      <c r="AD209" s="18"/>
      <c r="AM209" s="18"/>
      <c r="AS209" s="18"/>
      <c r="AU209" s="18"/>
      <c r="AV209" s="18"/>
    </row>
    <row r="210" spans="4:48" ht="15">
      <c r="D210" s="36"/>
      <c r="AD210" s="18"/>
      <c r="AM210" s="18"/>
      <c r="AS210" s="18"/>
      <c r="AU210" s="18"/>
      <c r="AV210" s="18"/>
    </row>
    <row r="211" spans="4:48" ht="15">
      <c r="D211" s="36"/>
      <c r="AD211" s="18"/>
      <c r="AM211" s="18"/>
      <c r="AS211" s="18"/>
      <c r="AU211" s="18"/>
      <c r="AV211" s="18"/>
    </row>
    <row r="212" spans="4:48" ht="15">
      <c r="D212" s="36"/>
      <c r="AD212" s="18"/>
      <c r="AM212" s="18"/>
      <c r="AS212" s="18"/>
      <c r="AU212" s="18"/>
      <c r="AV212" s="18"/>
    </row>
    <row r="213" spans="4:48" ht="15">
      <c r="D213" s="36"/>
      <c r="AD213" s="18"/>
      <c r="AM213" s="18"/>
      <c r="AS213" s="18"/>
      <c r="AU213" s="18"/>
      <c r="AV213" s="18"/>
    </row>
    <row r="214" spans="4:48" ht="15">
      <c r="D214" s="36"/>
      <c r="AD214" s="18"/>
      <c r="AM214" s="18"/>
      <c r="AS214" s="18"/>
      <c r="AU214" s="18"/>
      <c r="AV214" s="18"/>
    </row>
    <row r="215" spans="4:48" ht="15">
      <c r="D215" s="36"/>
      <c r="AD215" s="18"/>
      <c r="AM215" s="18"/>
      <c r="AS215" s="18"/>
      <c r="AU215" s="18"/>
      <c r="AV215" s="18"/>
    </row>
    <row r="216" spans="4:48" ht="15">
      <c r="D216" s="36"/>
      <c r="AD216" s="18"/>
      <c r="AM216" s="18"/>
      <c r="AS216" s="18"/>
      <c r="AU216" s="18"/>
      <c r="AV216" s="18"/>
    </row>
    <row r="217" spans="4:48" ht="15">
      <c r="D217" s="36"/>
      <c r="AD217" s="18"/>
      <c r="AM217" s="18"/>
      <c r="AS217" s="18"/>
      <c r="AU217" s="18"/>
      <c r="AV217" s="18"/>
    </row>
    <row r="218" spans="4:48" ht="15">
      <c r="D218" s="36"/>
      <c r="AD218" s="18"/>
      <c r="AM218" s="18"/>
      <c r="AS218" s="18"/>
      <c r="AU218" s="18"/>
      <c r="AV218" s="18"/>
    </row>
    <row r="219" spans="4:48" ht="15">
      <c r="D219" s="36"/>
      <c r="AD219" s="18"/>
      <c r="AM219" s="18"/>
      <c r="AS219" s="18"/>
      <c r="AU219" s="18"/>
      <c r="AV219" s="18"/>
    </row>
    <row r="220" spans="4:48" ht="15">
      <c r="D220" s="36"/>
      <c r="AD220" s="18"/>
      <c r="AM220" s="18"/>
      <c r="AS220" s="18"/>
      <c r="AU220" s="18"/>
      <c r="AV220" s="18"/>
    </row>
    <row r="221" spans="4:48" ht="15">
      <c r="D221" s="36"/>
      <c r="AD221" s="18"/>
      <c r="AM221" s="18"/>
      <c r="AS221" s="18"/>
      <c r="AU221" s="18"/>
      <c r="AV221" s="18"/>
    </row>
    <row r="222" spans="4:48" ht="15">
      <c r="D222" s="36"/>
      <c r="AD222" s="18"/>
      <c r="AM222" s="18"/>
      <c r="AS222" s="18"/>
      <c r="AU222" s="18"/>
      <c r="AV222" s="18"/>
    </row>
    <row r="223" spans="4:48" ht="15">
      <c r="D223" s="36"/>
      <c r="AD223" s="18"/>
      <c r="AM223" s="18"/>
      <c r="AS223" s="18"/>
      <c r="AU223" s="18"/>
      <c r="AV223" s="18"/>
    </row>
    <row r="224" spans="4:48" ht="15">
      <c r="D224" s="36"/>
      <c r="AD224" s="18"/>
      <c r="AM224" s="18"/>
      <c r="AS224" s="18"/>
      <c r="AU224" s="18"/>
      <c r="AV224" s="18"/>
    </row>
    <row r="225" spans="4:48" ht="15">
      <c r="D225" s="36"/>
      <c r="AD225" s="18"/>
      <c r="AM225" s="18"/>
      <c r="AS225" s="18"/>
      <c r="AU225" s="18"/>
      <c r="AV225" s="18"/>
    </row>
    <row r="226" spans="4:48" ht="15">
      <c r="D226" s="36"/>
      <c r="AD226" s="18"/>
      <c r="AM226" s="18"/>
      <c r="AS226" s="18"/>
      <c r="AU226" s="18"/>
      <c r="AV226" s="18"/>
    </row>
    <row r="227" spans="4:48" ht="15">
      <c r="D227" s="36"/>
      <c r="AD227" s="18"/>
      <c r="AM227" s="18"/>
      <c r="AS227" s="18"/>
      <c r="AU227" s="18"/>
      <c r="AV227" s="18"/>
    </row>
    <row r="228" spans="4:48" ht="15">
      <c r="D228" s="36"/>
      <c r="AD228" s="18"/>
      <c r="AM228" s="18"/>
      <c r="AS228" s="18"/>
      <c r="AU228" s="18"/>
      <c r="AV228" s="18"/>
    </row>
    <row r="229" spans="4:48" ht="15">
      <c r="D229" s="36"/>
      <c r="AD229" s="18"/>
      <c r="AM229" s="18"/>
      <c r="AS229" s="18"/>
      <c r="AU229" s="18"/>
      <c r="AV229" s="18"/>
    </row>
    <row r="230" spans="4:48" ht="15">
      <c r="D230" s="36"/>
      <c r="AD230" s="18"/>
      <c r="AM230" s="18"/>
      <c r="AS230" s="18"/>
      <c r="AU230" s="18"/>
      <c r="AV230" s="18"/>
    </row>
    <row r="231" spans="4:48" ht="15">
      <c r="D231" s="36"/>
      <c r="AD231" s="18"/>
      <c r="AM231" s="18"/>
      <c r="AS231" s="18"/>
      <c r="AU231" s="18"/>
      <c r="AV231" s="18"/>
    </row>
    <row r="232" spans="4:48" ht="15">
      <c r="D232" s="36"/>
      <c r="AD232" s="18"/>
      <c r="AM232" s="18"/>
      <c r="AS232" s="18"/>
      <c r="AU232" s="18"/>
      <c r="AV232" s="18"/>
    </row>
    <row r="233" spans="4:48" ht="15">
      <c r="D233" s="36"/>
      <c r="AD233" s="18"/>
      <c r="AM233" s="18"/>
      <c r="AS233" s="18"/>
      <c r="AU233" s="18"/>
      <c r="AV233" s="18"/>
    </row>
    <row r="234" spans="4:48" ht="15">
      <c r="D234" s="36"/>
      <c r="AD234" s="18"/>
      <c r="AM234" s="18"/>
      <c r="AS234" s="18"/>
      <c r="AU234" s="18"/>
      <c r="AV234" s="18"/>
    </row>
    <row r="235" spans="4:48" ht="15">
      <c r="D235" s="36"/>
      <c r="AD235" s="18"/>
      <c r="AM235" s="18"/>
      <c r="AS235" s="18"/>
      <c r="AU235" s="18"/>
      <c r="AV235" s="18"/>
    </row>
    <row r="236" spans="4:48" ht="15">
      <c r="D236" s="36"/>
      <c r="AD236" s="18"/>
      <c r="AM236" s="18"/>
      <c r="AS236" s="18"/>
      <c r="AU236" s="18"/>
      <c r="AV236" s="18"/>
    </row>
    <row r="237" spans="4:48" ht="15">
      <c r="D237" s="36"/>
      <c r="AD237" s="18"/>
      <c r="AM237" s="18"/>
      <c r="AS237" s="18"/>
      <c r="AU237" s="18"/>
      <c r="AV237" s="18"/>
    </row>
    <row r="238" spans="4:48" ht="15">
      <c r="D238" s="36"/>
      <c r="AD238" s="18"/>
      <c r="AM238" s="18"/>
      <c r="AS238" s="18"/>
      <c r="AU238" s="18"/>
      <c r="AV238" s="18"/>
    </row>
    <row r="239" spans="4:48" ht="15">
      <c r="D239" s="36"/>
      <c r="AD239" s="18"/>
      <c r="AM239" s="18"/>
      <c r="AS239" s="18"/>
      <c r="AU239" s="18"/>
      <c r="AV239" s="18"/>
    </row>
    <row r="240" spans="4:48" ht="15">
      <c r="D240" s="36"/>
      <c r="AD240" s="18"/>
      <c r="AM240" s="18"/>
      <c r="AS240" s="18"/>
      <c r="AU240" s="18"/>
      <c r="AV240" s="18"/>
    </row>
    <row r="241" spans="4:48" ht="15">
      <c r="D241" s="36"/>
      <c r="AD241" s="18"/>
      <c r="AM241" s="18"/>
      <c r="AS241" s="18"/>
      <c r="AU241" s="18"/>
      <c r="AV241" s="18"/>
    </row>
    <row r="242" spans="4:48" ht="15">
      <c r="D242" s="36"/>
      <c r="AD242" s="18"/>
      <c r="AM242" s="18"/>
      <c r="AS242" s="18"/>
      <c r="AU242" s="18"/>
      <c r="AV242" s="18"/>
    </row>
    <row r="243" spans="4:48" ht="15">
      <c r="D243" s="36"/>
      <c r="AD243" s="18"/>
      <c r="AM243" s="18"/>
      <c r="AS243" s="18"/>
      <c r="AU243" s="18"/>
      <c r="AV243" s="18"/>
    </row>
    <row r="244" spans="4:48" ht="15">
      <c r="D244" s="36"/>
      <c r="AD244" s="18"/>
      <c r="AM244" s="18"/>
      <c r="AS244" s="18"/>
      <c r="AU244" s="18"/>
      <c r="AV244" s="18"/>
    </row>
    <row r="245" spans="4:48" ht="15">
      <c r="D245" s="36"/>
      <c r="AD245" s="18"/>
      <c r="AM245" s="18"/>
      <c r="AS245" s="18"/>
      <c r="AU245" s="18"/>
      <c r="AV245" s="18"/>
    </row>
    <row r="246" spans="4:48" ht="15">
      <c r="D246" s="36"/>
      <c r="AD246" s="18"/>
      <c r="AM246" s="18"/>
      <c r="AS246" s="18"/>
      <c r="AU246" s="18"/>
      <c r="AV246" s="18"/>
    </row>
    <row r="247" spans="4:48" ht="15">
      <c r="D247" s="36"/>
      <c r="AD247" s="18"/>
      <c r="AM247" s="18"/>
      <c r="AS247" s="18"/>
      <c r="AU247" s="18"/>
      <c r="AV247" s="18"/>
    </row>
    <row r="248" spans="4:48" ht="15">
      <c r="D248" s="36"/>
      <c r="AD248" s="18"/>
      <c r="AM248" s="18"/>
      <c r="AS248" s="18"/>
      <c r="AU248" s="18"/>
      <c r="AV248" s="18"/>
    </row>
    <row r="249" spans="4:48" ht="15">
      <c r="D249" s="36"/>
      <c r="AD249" s="18"/>
      <c r="AM249" s="18"/>
      <c r="AS249" s="18"/>
      <c r="AU249" s="18"/>
      <c r="AV249" s="18"/>
    </row>
    <row r="250" spans="4:48" ht="15">
      <c r="D250" s="36"/>
      <c r="AD250" s="18"/>
      <c r="AM250" s="18"/>
      <c r="AS250" s="18"/>
      <c r="AU250" s="18"/>
      <c r="AV250" s="18"/>
    </row>
    <row r="251" spans="4:48" ht="15">
      <c r="D251" s="36"/>
      <c r="AD251" s="18"/>
      <c r="AM251" s="18"/>
      <c r="AS251" s="18"/>
      <c r="AU251" s="18"/>
      <c r="AV251" s="18"/>
    </row>
    <row r="252" spans="4:48" ht="15">
      <c r="D252" s="36"/>
      <c r="AD252" s="18"/>
      <c r="AM252" s="18"/>
      <c r="AS252" s="18"/>
      <c r="AU252" s="18"/>
      <c r="AV252" s="18"/>
    </row>
    <row r="253" spans="4:48" ht="15">
      <c r="D253" s="36"/>
      <c r="AD253" s="18"/>
      <c r="AM253" s="18"/>
      <c r="AS253" s="18"/>
      <c r="AU253" s="18"/>
      <c r="AV253" s="18"/>
    </row>
    <row r="254" spans="4:48" ht="15">
      <c r="D254" s="36"/>
      <c r="AD254" s="18"/>
      <c r="AM254" s="18"/>
      <c r="AS254" s="18"/>
      <c r="AU254" s="18"/>
      <c r="AV254" s="18"/>
    </row>
    <row r="255" spans="4:48" ht="15">
      <c r="D255" s="36"/>
      <c r="AD255" s="18"/>
      <c r="AM255" s="18"/>
      <c r="AS255" s="18"/>
      <c r="AU255" s="18"/>
      <c r="AV255" s="18"/>
    </row>
    <row r="256" spans="4:48" ht="15">
      <c r="D256" s="36"/>
      <c r="AD256" s="18"/>
      <c r="AM256" s="18"/>
      <c r="AS256" s="18"/>
      <c r="AU256" s="18"/>
      <c r="AV256" s="18"/>
    </row>
    <row r="257" spans="4:48" ht="15">
      <c r="D257" s="36"/>
      <c r="AD257" s="18"/>
      <c r="AM257" s="18"/>
      <c r="AS257" s="18"/>
      <c r="AU257" s="18"/>
      <c r="AV257" s="18"/>
    </row>
    <row r="258" spans="4:48" ht="15">
      <c r="D258" s="36"/>
      <c r="AD258" s="18"/>
      <c r="AM258" s="18"/>
      <c r="AS258" s="18"/>
      <c r="AU258" s="18"/>
      <c r="AV258" s="18"/>
    </row>
    <row r="259" spans="4:48" ht="15">
      <c r="D259" s="36"/>
      <c r="AD259" s="18"/>
      <c r="AM259" s="18"/>
      <c r="AS259" s="18"/>
      <c r="AU259" s="18"/>
      <c r="AV259" s="18"/>
    </row>
    <row r="260" spans="4:48" ht="15">
      <c r="D260" s="36"/>
      <c r="AD260" s="18"/>
      <c r="AM260" s="18"/>
      <c r="AS260" s="18"/>
      <c r="AU260" s="18"/>
      <c r="AV260" s="18"/>
    </row>
    <row r="261" spans="4:48" ht="15">
      <c r="D261" s="36"/>
      <c r="AD261" s="18"/>
      <c r="AM261" s="18"/>
      <c r="AS261" s="18"/>
      <c r="AU261" s="18"/>
      <c r="AV261" s="18"/>
    </row>
    <row r="262" spans="4:48" ht="15">
      <c r="D262" s="36"/>
      <c r="AD262" s="18"/>
      <c r="AM262" s="18"/>
      <c r="AS262" s="18"/>
      <c r="AU262" s="18"/>
      <c r="AV262" s="18"/>
    </row>
    <row r="263" spans="4:48" ht="15">
      <c r="D263" s="36"/>
      <c r="AD263" s="18"/>
      <c r="AM263" s="18"/>
      <c r="AS263" s="18"/>
      <c r="AU263" s="18"/>
      <c r="AV263" s="18"/>
    </row>
    <row r="264" spans="4:48" ht="15">
      <c r="D264" s="36"/>
      <c r="AD264" s="18"/>
      <c r="AM264" s="18"/>
      <c r="AS264" s="18"/>
      <c r="AU264" s="18"/>
      <c r="AV264" s="18"/>
    </row>
    <row r="265" spans="4:48" ht="15">
      <c r="D265" s="36"/>
      <c r="AD265" s="18"/>
      <c r="AM265" s="18"/>
      <c r="AS265" s="18"/>
      <c r="AU265" s="18"/>
      <c r="AV265" s="18"/>
    </row>
    <row r="266" spans="4:48" ht="15">
      <c r="D266" s="36"/>
      <c r="AD266" s="18"/>
      <c r="AM266" s="18"/>
      <c r="AS266" s="18"/>
      <c r="AU266" s="18"/>
      <c r="AV266" s="18"/>
    </row>
    <row r="267" spans="4:48" ht="15">
      <c r="D267" s="36"/>
      <c r="AD267" s="18"/>
      <c r="AM267" s="18"/>
      <c r="AS267" s="18"/>
      <c r="AU267" s="18"/>
      <c r="AV267" s="18"/>
    </row>
    <row r="268" spans="4:48" ht="15">
      <c r="D268" s="36"/>
      <c r="AD268" s="18"/>
      <c r="AM268" s="18"/>
      <c r="AS268" s="18"/>
      <c r="AU268" s="18"/>
      <c r="AV268" s="18"/>
    </row>
    <row r="269" spans="4:48" ht="15">
      <c r="D269" s="36"/>
      <c r="AD269" s="18"/>
      <c r="AM269" s="18"/>
      <c r="AS269" s="18"/>
      <c r="AU269" s="18"/>
      <c r="AV269" s="18"/>
    </row>
    <row r="270" spans="4:48" ht="15">
      <c r="D270" s="36"/>
      <c r="AD270" s="18"/>
      <c r="AM270" s="18"/>
      <c r="AS270" s="18"/>
      <c r="AU270" s="18"/>
      <c r="AV270" s="18"/>
    </row>
    <row r="271" spans="4:48" ht="15">
      <c r="D271" s="36"/>
      <c r="AD271" s="18"/>
      <c r="AM271" s="18"/>
      <c r="AS271" s="18"/>
      <c r="AU271" s="18"/>
      <c r="AV271" s="18"/>
    </row>
  </sheetData>
  <sheetProtection/>
  <mergeCells count="20">
    <mergeCell ref="AI1:AJ1"/>
    <mergeCell ref="AK1:AN1"/>
    <mergeCell ref="AO1:AV1"/>
    <mergeCell ref="AW1:AZ1"/>
    <mergeCell ref="A1:D1"/>
    <mergeCell ref="E1:F1"/>
    <mergeCell ref="G1:O1"/>
    <mergeCell ref="S1:AA1"/>
    <mergeCell ref="AB1:AE1"/>
    <mergeCell ref="AF1:AH1"/>
    <mergeCell ref="AI127:AJ127"/>
    <mergeCell ref="AK127:AN127"/>
    <mergeCell ref="AO127:AV127"/>
    <mergeCell ref="AW127:AZ127"/>
    <mergeCell ref="A127:D127"/>
    <mergeCell ref="E127:F127"/>
    <mergeCell ref="G127:O127"/>
    <mergeCell ref="S127:AA127"/>
    <mergeCell ref="AB127:AE127"/>
    <mergeCell ref="AF127:AH127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Christian1</dc:creator>
  <cp:keywords/>
  <dc:description/>
  <cp:lastModifiedBy>Tomas</cp:lastModifiedBy>
  <dcterms:created xsi:type="dcterms:W3CDTF">2018-04-03T08:13:40Z</dcterms:created>
  <dcterms:modified xsi:type="dcterms:W3CDTF">2019-02-17T14:38:24Z</dcterms:modified>
  <cp:category/>
  <cp:version/>
  <cp:contentType/>
  <cp:contentStatus/>
</cp:coreProperties>
</file>